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t-my.sharepoint.com/personal/elliot_steel_bat_com/Documents/Documents/2021 NC Campaigns/Smokefree 2025/Submissions/"/>
    </mc:Choice>
  </mc:AlternateContent>
  <xr:revisionPtr revIDLastSave="0" documentId="8_{7AB85E48-F9E9-44C1-8B48-844535FCB580}" xr6:coauthVersionLast="45" xr6:coauthVersionMax="45" xr10:uidLastSave="{00000000-0000-0000-0000-000000000000}"/>
  <bookViews>
    <workbookView xWindow="-120" yWindow="-120" windowWidth="29040" windowHeight="17640" tabRatio="802" xr2:uid="{00000000-000D-0000-FFFF-FFFF00000000}"/>
  </bookViews>
  <sheets>
    <sheet name=" Incidence Summary (May)" sheetId="57" r:id="rId1"/>
    <sheet name="Incidence Summary Month (May)" sheetId="58" r:id="rId2"/>
    <sheet name="Definitions" sheetId="44" state="hidden" r:id="rId3"/>
    <sheet name="Bases" sheetId="31" state="hidden" r:id="rId4"/>
    <sheet name="Chart Data" sheetId="9" state="hidden" r:id="rId5"/>
    <sheet name="Process Details" sheetId="41" state="hidden" r:id="rId6"/>
    <sheet name="Demo" sheetId="11" state="hidden" r:id="rId7"/>
    <sheet name="Income" sheetId="12" state="hidden" r:id="rId8"/>
    <sheet name="Years" sheetId="13" state="hidden" r:id="rId9"/>
    <sheet name="Years_old" sheetId="27" state="hidden" r:id="rId10"/>
    <sheet name="Years 2" sheetId="14" state="hidden" r:id="rId11"/>
    <sheet name="Years_Full" sheetId="20" state="hidden" r:id="rId12"/>
    <sheet name="Demo 2" sheetId="15" state="hidden" r:id="rId13"/>
    <sheet name="Months" sheetId="17" state="hidden" r:id="rId14"/>
    <sheet name="ADC" sheetId="21" state="hidden" r:id="rId15"/>
    <sheet name="THP" sheetId="36" state="hidden" r:id="rId16"/>
    <sheet name="THP Frequency" sheetId="38" state="hidden" r:id="rId17"/>
    <sheet name="THP sex and age" sheetId="37" state="hidden" r:id="rId18"/>
    <sheet name="Smokers by State" sheetId="18" state="hidden" r:id="rId19"/>
    <sheet name="Smoker by State Chart" sheetId="19" state="hidden" r:id="rId20"/>
    <sheet name="New Page 1" sheetId="29" state="hidden" r:id="rId21"/>
    <sheet name="New Page 3" sheetId="30" state="hidden" r:id="rId22"/>
    <sheet name="e-cig Page 1" sheetId="34" state="hidden" r:id="rId23"/>
    <sheet name="e-cig Page 3" sheetId="35" state="hidden" r:id="rId24"/>
    <sheet name="PolyUsagetable1" sheetId="42" state="hidden" r:id="rId25"/>
    <sheet name="ADCTHP" sheetId="48" state="hidden" r:id="rId26"/>
    <sheet name="PolyUsage" sheetId="46" state="hidden" r:id="rId27"/>
    <sheet name="E-Cig Frequency NonL7D" sheetId="49" state="hidden" r:id="rId28"/>
    <sheet name="E-Cig Frequency All" sheetId="50" state="hidden" r:id="rId29"/>
    <sheet name="Illicit" sheetId="51" state="hidden" r:id="rId30"/>
    <sheet name="Counterfeit Brands" sheetId="52" state="hidden" r:id="rId31"/>
    <sheet name="PolyUsage2" sheetId="56" state="hidden" r:id="rId32"/>
  </sheets>
  <externalReferences>
    <externalReference r:id="rId33"/>
  </externalReferences>
  <definedNames>
    <definedName name="_xlnm.Print_Area" localSheetId="1">'Incidence Summary Month (May)'!$A$1:$L$56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58" l="1"/>
  <c r="B3" i="58"/>
  <c r="K17" i="57"/>
  <c r="J17" i="57"/>
  <c r="I17" i="57"/>
  <c r="H17" i="57"/>
  <c r="G17" i="57"/>
  <c r="F17" i="57"/>
  <c r="E17" i="57"/>
  <c r="D17" i="57"/>
  <c r="K16" i="57"/>
  <c r="J16" i="57"/>
  <c r="I16" i="57"/>
  <c r="H16" i="57"/>
  <c r="G16" i="57"/>
  <c r="F16" i="57"/>
  <c r="E16" i="57"/>
  <c r="D16" i="57"/>
  <c r="K15" i="57"/>
  <c r="J15" i="57"/>
  <c r="I15" i="57"/>
  <c r="H15" i="57"/>
  <c r="G15" i="57"/>
  <c r="F15" i="57"/>
  <c r="E15" i="57"/>
  <c r="D15" i="57"/>
  <c r="K14" i="57"/>
  <c r="J14" i="57"/>
  <c r="I14" i="57"/>
  <c r="H14" i="57"/>
  <c r="G14" i="57"/>
  <c r="F14" i="57"/>
  <c r="E14" i="57"/>
  <c r="D14" i="57"/>
  <c r="K13" i="57"/>
  <c r="J13" i="57"/>
  <c r="I13" i="57"/>
  <c r="H13" i="57"/>
  <c r="G13" i="57"/>
  <c r="F13" i="57"/>
  <c r="E13" i="57"/>
  <c r="D13" i="57"/>
  <c r="K10" i="57"/>
  <c r="J10" i="57"/>
  <c r="I10" i="57"/>
  <c r="H10" i="57"/>
  <c r="G10" i="57"/>
  <c r="F10" i="57"/>
  <c r="E10" i="57"/>
  <c r="D10" i="57"/>
  <c r="B5" i="57" s="1"/>
  <c r="B8" i="57"/>
  <c r="B3" i="57"/>
  <c r="V13" i="9" l="1"/>
  <c r="V12" i="9"/>
  <c r="V11" i="9"/>
  <c r="V10" i="9"/>
  <c r="T9" i="9"/>
  <c r="U9" i="9"/>
  <c r="T10" i="9"/>
  <c r="U10" i="9"/>
  <c r="T11" i="9"/>
  <c r="U11" i="9"/>
  <c r="T12" i="9"/>
  <c r="U12" i="9"/>
  <c r="T13" i="9"/>
  <c r="U13" i="9"/>
  <c r="G2" i="9" l="1"/>
  <c r="I5" i="18" s="1"/>
  <c r="S9" i="9"/>
  <c r="S10" i="9"/>
  <c r="S11" i="9"/>
  <c r="S12" i="9"/>
  <c r="S13" i="9"/>
  <c r="D36" i="31"/>
  <c r="C36" i="31"/>
  <c r="B33" i="31"/>
  <c r="R9" i="9"/>
  <c r="R10" i="9"/>
  <c r="R11" i="9"/>
  <c r="R12" i="9"/>
  <c r="R13" i="9"/>
  <c r="D25" i="31"/>
  <c r="D29" i="31" s="1"/>
  <c r="D30" i="31" s="1"/>
  <c r="E25" i="31"/>
  <c r="E29" i="31" s="1"/>
  <c r="E30" i="31" s="1"/>
  <c r="F25" i="31"/>
  <c r="F29" i="31" s="1"/>
  <c r="F30" i="31" s="1"/>
  <c r="G25" i="31"/>
  <c r="G29" i="31" s="1"/>
  <c r="G30" i="31" s="1"/>
  <c r="C25" i="31"/>
  <c r="C29" i="31" s="1"/>
  <c r="C30" i="31" s="1"/>
  <c r="D24" i="31"/>
  <c r="D27" i="31" s="1"/>
  <c r="D28" i="31" s="1"/>
  <c r="E24" i="31"/>
  <c r="E27" i="31" s="1"/>
  <c r="E28" i="31" s="1"/>
  <c r="F24" i="31"/>
  <c r="F27" i="31" s="1"/>
  <c r="F28" i="31" s="1"/>
  <c r="G24" i="31"/>
  <c r="G27" i="31" s="1"/>
  <c r="G28" i="31" s="1"/>
  <c r="C24" i="31"/>
  <c r="C27" i="31" s="1"/>
  <c r="C28" i="31" s="1"/>
  <c r="Q9" i="9"/>
  <c r="Q10" i="9"/>
  <c r="Q11" i="9"/>
  <c r="Q12" i="9"/>
  <c r="Q13" i="9"/>
  <c r="P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A13" i="9"/>
  <c r="A12" i="9"/>
  <c r="A11" i="9"/>
  <c r="A10" i="9"/>
  <c r="B13" i="9"/>
  <c r="B12" i="9"/>
  <c r="B11" i="9"/>
  <c r="B10" i="9"/>
  <c r="C2" i="9"/>
  <c r="E5" i="18" s="1"/>
  <c r="D2" i="9"/>
  <c r="F5" i="18" s="1"/>
  <c r="E2" i="9"/>
  <c r="G5" i="18" s="1"/>
  <c r="F2" i="9"/>
  <c r="H5" i="18" s="1"/>
  <c r="H2" i="9"/>
  <c r="J5" i="18" s="1"/>
  <c r="I2" i="9"/>
  <c r="K5" i="18" s="1"/>
  <c r="C3" i="9"/>
  <c r="E6" i="18" s="1"/>
  <c r="D3" i="9"/>
  <c r="F6" i="18" s="1"/>
  <c r="E3" i="9"/>
  <c r="G6" i="18" s="1"/>
  <c r="F3" i="9"/>
  <c r="H6" i="18" s="1"/>
  <c r="G3" i="9"/>
  <c r="I6" i="18" s="1"/>
  <c r="H3" i="9"/>
  <c r="J6" i="18" s="1"/>
  <c r="I3" i="9"/>
  <c r="K6" i="18" s="1"/>
  <c r="C4" i="9"/>
  <c r="E7" i="18" s="1"/>
  <c r="D4" i="9"/>
  <c r="F7" i="18" s="1"/>
  <c r="E4" i="9"/>
  <c r="G7" i="18" s="1"/>
  <c r="F4" i="9"/>
  <c r="H7" i="18" s="1"/>
  <c r="G4" i="9"/>
  <c r="I7" i="18" s="1"/>
  <c r="H4" i="9"/>
  <c r="J7" i="18" s="1"/>
  <c r="I4" i="9"/>
  <c r="B4" i="9"/>
  <c r="D7" i="18" s="1"/>
  <c r="B3" i="9"/>
  <c r="D6" i="18" s="1"/>
  <c r="B2" i="9"/>
  <c r="D5" i="18" s="1"/>
  <c r="C34" i="31"/>
  <c r="B34" i="31"/>
  <c r="C20" i="31"/>
  <c r="C15" i="31"/>
  <c r="D14" i="31"/>
  <c r="C14" i="31"/>
  <c r="B14" i="31"/>
  <c r="C13" i="31"/>
  <c r="D13" i="31" s="1"/>
  <c r="C6" i="31"/>
  <c r="C7" i="31" s="1"/>
  <c r="B20" i="31" s="1"/>
  <c r="B6" i="31"/>
  <c r="B7" i="31" s="1"/>
  <c r="B16" i="31" s="1"/>
  <c r="I4" i="31"/>
  <c r="I7" i="31" s="1"/>
  <c r="H4" i="31"/>
  <c r="H7" i="31" s="1"/>
  <c r="G6" i="31"/>
  <c r="F6" i="31"/>
  <c r="E6" i="31"/>
  <c r="D6" i="31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B1" i="9"/>
  <c r="D4" i="18" s="1"/>
  <c r="C1" i="9"/>
  <c r="E4" i="18" s="1"/>
  <c r="D1" i="9"/>
  <c r="F4" i="18" s="1"/>
  <c r="E1" i="9"/>
  <c r="G4" i="18" s="1"/>
  <c r="F1" i="9"/>
  <c r="H4" i="18" s="1"/>
  <c r="G1" i="9"/>
  <c r="I4" i="18" s="1"/>
  <c r="I6" i="31" l="1"/>
  <c r="B44" i="31"/>
  <c r="K7" i="18"/>
  <c r="H6" i="31"/>
  <c r="H9" i="31" s="1"/>
  <c r="C16" i="31"/>
  <c r="B1" i="18"/>
  <c r="I12" i="31"/>
  <c r="B25" i="31" s="1"/>
  <c r="B29" i="31" s="1"/>
  <c r="B17" i="31"/>
  <c r="E17" i="31"/>
  <c r="B18" i="31"/>
  <c r="B19" i="31" s="1"/>
  <c r="I9" i="31"/>
  <c r="H8" i="31"/>
  <c r="H12" i="31"/>
  <c r="D17" i="31"/>
  <c r="I8" i="31"/>
  <c r="I14" i="31" l="1"/>
  <c r="I1" i="9" s="1"/>
  <c r="K4" i="18" s="1"/>
  <c r="V9" i="9"/>
  <c r="B24" i="31"/>
  <c r="B27" i="31" s="1"/>
  <c r="H14" i="31"/>
  <c r="H1" i="9" s="1"/>
  <c r="J4" i="18" s="1"/>
</calcChain>
</file>

<file path=xl/sharedStrings.xml><?xml version="1.0" encoding="utf-8"?>
<sst xmlns="http://schemas.openxmlformats.org/spreadsheetml/2006/main" count="3274" uniqueCount="251">
  <si>
    <t>CH</t>
  </si>
  <si>
    <t>TOTAL</t>
  </si>
  <si>
    <t>UB</t>
  </si>
  <si>
    <t>(unweighted)</t>
  </si>
  <si>
    <t>WB</t>
  </si>
  <si>
    <t>(popn. '000)</t>
  </si>
  <si>
    <t>FMC</t>
  </si>
  <si>
    <t>V%</t>
  </si>
  <si>
    <t>RYO</t>
  </si>
  <si>
    <t>TOTAL FMC/RYO</t>
  </si>
  <si>
    <t>CIGARS</t>
  </si>
  <si>
    <t>TOTAL SMOKE</t>
  </si>
  <si>
    <t>Source: Roy Morgan Smoking Monitor</t>
  </si>
  <si>
    <t>Total FMC/RYO (%)</t>
  </si>
  <si>
    <t>Men</t>
  </si>
  <si>
    <t>Women</t>
  </si>
  <si>
    <t>White Collar Workers</t>
  </si>
  <si>
    <t>Skilled Workers</t>
  </si>
  <si>
    <t>Full Time Workers</t>
  </si>
  <si>
    <t>Part Time Workers</t>
  </si>
  <si>
    <t>TOTAL Not Employed</t>
  </si>
  <si>
    <t>AB Quintile</t>
  </si>
  <si>
    <t>C Quintile</t>
  </si>
  <si>
    <t>D Quintile</t>
  </si>
  <si>
    <t>E Quintile</t>
  </si>
  <si>
    <t>FG Quintile</t>
  </si>
  <si>
    <t>LY</t>
  </si>
  <si>
    <t>Under $6000 (3)</t>
  </si>
  <si>
    <t>$6000 to $9999 (8)</t>
  </si>
  <si>
    <t>$10000 to $14999 (12.5)</t>
  </si>
  <si>
    <t>$15000 to $19999 (17.5)</t>
  </si>
  <si>
    <t>$20000 to $24999 (22.5)</t>
  </si>
  <si>
    <t>$25000 to $29999 (27.5)</t>
  </si>
  <si>
    <t>$30000 to $34999 (32.5)</t>
  </si>
  <si>
    <t>$35000 to $39999 (37.5)</t>
  </si>
  <si>
    <t>$40000 to $44999 (42.5)</t>
  </si>
  <si>
    <t>$45000 to $49999 (47.5)</t>
  </si>
  <si>
    <t>$50000 to $59999 (55)</t>
  </si>
  <si>
    <t>$60000 to $69999 (65)</t>
  </si>
  <si>
    <t>$70000 to $79999 (75)</t>
  </si>
  <si>
    <t>$80000 to $89999 (85)</t>
  </si>
  <si>
    <t>$90000 to $99999 (95)</t>
  </si>
  <si>
    <t>$100000 to $109999 (105)</t>
  </si>
  <si>
    <t>$110000 to $119999 (115)</t>
  </si>
  <si>
    <t>$120000 to $129999 (125)</t>
  </si>
  <si>
    <t>MN</t>
  </si>
  <si>
    <t>INCOME OF RESPONDENT - detailed</t>
  </si>
  <si>
    <t>SD</t>
  </si>
  <si>
    <t>SE</t>
  </si>
  <si>
    <t>Cigars</t>
  </si>
  <si>
    <t>Layer: FMC</t>
  </si>
  <si>
    <t>Layer: RYO</t>
  </si>
  <si>
    <t>Layer: TOTAL FMC/RYO</t>
  </si>
  <si>
    <t>Layer: CIGARS</t>
  </si>
  <si>
    <t>Layer: TOTAL SMOKE</t>
  </si>
  <si>
    <t>PIPES</t>
  </si>
  <si>
    <t>Layer: TOTAL Northern</t>
  </si>
  <si>
    <t>Layer: TOTAL Central</t>
  </si>
  <si>
    <t>Layer: TOTAL Southern</t>
  </si>
  <si>
    <t>Layer: PIPES</t>
  </si>
  <si>
    <t>BOTH FMC/RYO</t>
  </si>
  <si>
    <t>Layer: BOTH FMC/RYO</t>
  </si>
  <si>
    <t>Total Northern</t>
  </si>
  <si>
    <t>Total Central</t>
  </si>
  <si>
    <t>Total Southern</t>
  </si>
  <si>
    <t>Base: New Zealand Population aged 18 - 64</t>
  </si>
  <si>
    <t>ASU 30 (Adult Smoker under 30)</t>
  </si>
  <si>
    <t>ASO 30 (Adult Smoker 30 plus)</t>
  </si>
  <si>
    <t>Smoking Status                                             New Zealand 
population aged 18 - 64</t>
  </si>
  <si>
    <t>Professional/Manager</t>
  </si>
  <si>
    <t>Others/Unclassifiable (incl semi/unskld/FarmW/FarmO)</t>
  </si>
  <si>
    <t>5. Recent Monthly Smoking and YTD Comparison</t>
  </si>
  <si>
    <t>NOTE</t>
  </si>
  <si>
    <t>Some population estimates are time-adjusted.</t>
  </si>
  <si>
    <t>Roy Morgan Research Ltd., Melbourne, Australia</t>
  </si>
  <si>
    <t>Smoke FMC only</t>
  </si>
  <si>
    <t>Smoke RYO only</t>
  </si>
  <si>
    <t>Total smoke (Currently smoke FMC or in the last month have smoked RYO, Pipes or Cigars)</t>
  </si>
  <si>
    <t>Layer: 2015</t>
  </si>
  <si>
    <t>'----' indicates no respondents asked this combination.</t>
  </si>
  <si>
    <t>Means calculated from all values, including zero.</t>
  </si>
  <si>
    <t>UC</t>
  </si>
  <si>
    <t>WC</t>
  </si>
  <si>
    <t>H%</t>
  </si>
  <si>
    <t>Layer: 2016</t>
  </si>
  <si>
    <t>Yes</t>
  </si>
  <si>
    <t>Layer: Yes</t>
  </si>
  <si>
    <t>Under 30</t>
  </si>
  <si>
    <t>Over 30</t>
  </si>
  <si>
    <t>Layer: 2017</t>
  </si>
  <si>
    <t>Have used them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</si>
  <si>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E-cigarettes data collected from Jun 17 and THP data collected from Oct 18. Interpret with caution</t>
    </r>
  </si>
  <si>
    <t>Heard of them but never used</t>
  </si>
  <si>
    <t>Never heard of them</t>
  </si>
  <si>
    <t>$130000 or more (Until Mar15) (160)</t>
  </si>
  <si>
    <t>$130,000 - $149,999 (From Apr15) (140)</t>
  </si>
  <si>
    <t>$150,000 - $199,999 (From Apr15) (175)</t>
  </si>
  <si>
    <t>$200,000 - $249,999 (From Apr15) (225)</t>
  </si>
  <si>
    <t>$250,000 or more (Until Mar18) (280)</t>
  </si>
  <si>
    <t>$250,000 - 299,999 (From Apr18) (275)</t>
  </si>
  <si>
    <t>$300,000 or more (From Apr18) (330)</t>
  </si>
  <si>
    <t>Daily</t>
  </si>
  <si>
    <t>Once a month</t>
  </si>
  <si>
    <t>Total Nicotine</t>
  </si>
  <si>
    <t>NV%</t>
  </si>
  <si>
    <t>THP Average:</t>
  </si>
  <si>
    <t>Worksheet Name</t>
  </si>
  <si>
    <t>Sort</t>
  </si>
  <si>
    <t>Order</t>
  </si>
  <si>
    <t>Col to Sort By</t>
  </si>
  <si>
    <t>Chart</t>
  </si>
  <si>
    <t>No. of Cols to Plot</t>
  </si>
  <si>
    <t>Color Chart?</t>
  </si>
  <si>
    <t>No. of Rows to Plot</t>
  </si>
  <si>
    <t>Data Sheet</t>
  </si>
  <si>
    <t>Layer: 2018</t>
  </si>
  <si>
    <t>Layer: 2019</t>
  </si>
  <si>
    <t>YTD Calendar 2020</t>
  </si>
  <si>
    <t>E-cigs Only (Incidence Charts)</t>
  </si>
  <si>
    <t>THP Only (Incidence Charts)</t>
  </si>
  <si>
    <t>Total New Categories (THP/E-Cig) (Incidence Charts)</t>
  </si>
  <si>
    <t>FMC Only (Nicotine)</t>
  </si>
  <si>
    <t>RYO Only (Nicotine)</t>
  </si>
  <si>
    <t>Total THP</t>
  </si>
  <si>
    <t>Total FMC (%)</t>
  </si>
  <si>
    <t>Total RYO (%)</t>
  </si>
  <si>
    <t>Total E-Cigs (%)</t>
  </si>
  <si>
    <t>Category</t>
  </si>
  <si>
    <t>Product</t>
  </si>
  <si>
    <t>Incidence</t>
  </si>
  <si>
    <t>Extra Incidence</t>
  </si>
  <si>
    <t>ADC Measures</t>
  </si>
  <si>
    <t>Frequency Measures</t>
  </si>
  <si>
    <t>Combustible</t>
  </si>
  <si>
    <t>TMC</t>
  </si>
  <si>
    <t>Yes/No</t>
  </si>
  <si>
    <t>Avg per Day</t>
  </si>
  <si>
    <t>In the last month</t>
  </si>
  <si>
    <t>-</t>
  </si>
  <si>
    <t>Pipe Tobacco</t>
  </si>
  <si>
    <t>Combustibles</t>
  </si>
  <si>
    <t>Any Combustible Product</t>
  </si>
  <si>
    <t>New Categories</t>
  </si>
  <si>
    <t>E-Cigarette/Vaping Product</t>
  </si>
  <si>
    <r>
      <rPr>
        <b/>
        <sz val="11"/>
        <color indexed="8"/>
        <rFont val="Calibri"/>
        <family val="2"/>
      </rPr>
      <t>Regular</t>
    </r>
    <r>
      <rPr>
        <sz val="11"/>
        <color indexed="8"/>
        <rFont val="Calibri"/>
        <family val="2"/>
      </rPr>
      <t xml:space="preserve"> = Yes/No in Last 7 Days</t>
    </r>
  </si>
  <si>
    <t>Occasional = Within Last Month but not Last Week</t>
  </si>
  <si>
    <t xml:space="preserve">How often do you use ..? </t>
  </si>
  <si>
    <t>THP (Tobacco Heating Product)</t>
  </si>
  <si>
    <r>
      <rPr>
        <b/>
        <sz val="11"/>
        <color indexed="8"/>
        <rFont val="Calibri"/>
        <family val="2"/>
      </rPr>
      <t>Regular</t>
    </r>
    <r>
      <rPr>
        <sz val="11"/>
        <color indexed="8"/>
        <rFont val="Calibri"/>
        <family val="2"/>
      </rPr>
      <t xml:space="preserve"> = Frequency of Use Last Week/7 Days</t>
    </r>
  </si>
  <si>
    <t xml:space="preserve">Avg per Day </t>
  </si>
  <si>
    <t>How often do you use ..?</t>
  </si>
  <si>
    <t>Oral Nicotine (O.N.)</t>
  </si>
  <si>
    <t>All</t>
  </si>
  <si>
    <t>TOTAL NICOTINE</t>
  </si>
  <si>
    <t>Any Combustible Product AND/OR New Categories Product (Regular User)</t>
  </si>
  <si>
    <t>COMBUSTIBLES BREAK DOWN</t>
  </si>
  <si>
    <t>X Total</t>
  </si>
  <si>
    <t>Anyone using X</t>
  </si>
  <si>
    <t>X Solus</t>
  </si>
  <si>
    <t>Only using X - no other combustible (including cigars/pipe) or NC product</t>
  </si>
  <si>
    <t>X Solus Combustibles</t>
  </si>
  <si>
    <t>Only using X - no other combustible (including cigars/pipe) - can be using NC product</t>
  </si>
  <si>
    <t>X Non-Solus</t>
  </si>
  <si>
    <t>Using X and at least one other - including any combustible (including cigars/pipe) or NC product</t>
  </si>
  <si>
    <t>NEW CATEGORIES BREAK DOWN</t>
  </si>
  <si>
    <r>
      <rPr>
        <b/>
        <sz val="11"/>
        <color indexed="8"/>
        <rFont val="Calibri"/>
        <family val="2"/>
      </rPr>
      <t>Regular</t>
    </r>
    <r>
      <rPr>
        <sz val="11"/>
        <color indexed="8"/>
        <rFont val="Calibri"/>
        <family val="2"/>
      </rPr>
      <t xml:space="preserve"> user of X (anyone using)</t>
    </r>
  </si>
  <si>
    <r>
      <t>Only using X (</t>
    </r>
    <r>
      <rPr>
        <b/>
        <sz val="11"/>
        <color indexed="8"/>
        <rFont val="Calibri"/>
        <family val="2"/>
      </rPr>
      <t>Regular</t>
    </r>
    <r>
      <rPr>
        <sz val="11"/>
        <color indexed="8"/>
        <rFont val="Calibri"/>
        <family val="2"/>
      </rPr>
      <t>) &amp; no other combustible or any other (</t>
    </r>
    <r>
      <rPr>
        <b/>
        <sz val="11"/>
        <color indexed="8"/>
        <rFont val="Calibri"/>
        <family val="2"/>
      </rPr>
      <t>Regular</t>
    </r>
    <r>
      <rPr>
        <sz val="11"/>
        <color indexed="8"/>
        <rFont val="Calibri"/>
        <family val="2"/>
      </rPr>
      <t>) NC product</t>
    </r>
  </si>
  <si>
    <r>
      <t>Using X (</t>
    </r>
    <r>
      <rPr>
        <b/>
        <sz val="11"/>
        <color indexed="8"/>
        <rFont val="Calibri"/>
        <family val="2"/>
      </rPr>
      <t>Regular</t>
    </r>
    <r>
      <rPr>
        <sz val="11"/>
        <color indexed="8"/>
        <rFont val="Calibri"/>
        <family val="2"/>
      </rPr>
      <t>) and at least one other - including any combustible or any other (</t>
    </r>
    <r>
      <rPr>
        <b/>
        <sz val="11"/>
        <color indexed="8"/>
        <rFont val="Calibri"/>
        <family val="2"/>
      </rPr>
      <t>Regular</t>
    </r>
    <r>
      <rPr>
        <sz val="11"/>
        <color indexed="8"/>
        <rFont val="Calibri"/>
        <family val="2"/>
      </rPr>
      <t>) NC product</t>
    </r>
  </si>
  <si>
    <t>X Total Occasional</t>
  </si>
  <si>
    <t>Occasional User of X</t>
  </si>
  <si>
    <t>X Total Regular + Occasional</t>
  </si>
  <si>
    <t>Regular + Occasional Users</t>
  </si>
  <si>
    <t>- For any measure using New Categories -  REGULAR users unless otherwise specified</t>
  </si>
  <si>
    <t>4-6 days a week</t>
  </si>
  <si>
    <t>1-3 days a week</t>
  </si>
  <si>
    <t>Once a fortnight</t>
  </si>
  <si>
    <t>3-4 days a week (Until June 2020)</t>
  </si>
  <si>
    <t>1-2 days a week (Until June 2020)</t>
  </si>
  <si>
    <t>Have used in the past, not in last 30 days (Until June 2020)</t>
  </si>
  <si>
    <t>Layer: Daily</t>
  </si>
  <si>
    <t>Layer: 4-6 days a week</t>
  </si>
  <si>
    <t>Layer: 1-3 days a week</t>
  </si>
  <si>
    <t>Layer: Once a fortnight</t>
  </si>
  <si>
    <t>Layer: Once a month</t>
  </si>
  <si>
    <t>Layer: Less frequently than once a month</t>
  </si>
  <si>
    <t>Layer: 3-4 days a week (Until June 2020)</t>
  </si>
  <si>
    <t>Layer: 1-2 days a week (Until June 2020)</t>
  </si>
  <si>
    <t>Layer: Have used in the past, not in last 30 days (Until June 2020)</t>
  </si>
  <si>
    <t>Solus E-Cigs(From Jul 20)</t>
  </si>
  <si>
    <t>No. of FMC sticks smoked per day</t>
  </si>
  <si>
    <t>No. of RYO sticks smoked per day (from Feb09)</t>
  </si>
  <si>
    <t>Total no. of sticks (RYO and FMC) smoked per day (from Feb09)</t>
  </si>
  <si>
    <t>Layer: Smoke FMC</t>
  </si>
  <si>
    <t>Layer: Smoke FMC only</t>
  </si>
  <si>
    <t>Layer: Smoke RYO</t>
  </si>
  <si>
    <t>Layer: Smoke RYO only</t>
  </si>
  <si>
    <t>Layer: Smoke FMC/RYO</t>
  </si>
  <si>
    <t>Layer: FMC Non-Solus (ADC Chart)</t>
  </si>
  <si>
    <t>Layer: RYO Non-Solus (ADC CHart)</t>
  </si>
  <si>
    <t>Layer: FMC Only (Nicotine)</t>
  </si>
  <si>
    <t>Layer: RYO Only (Nicotine)</t>
  </si>
  <si>
    <t>No. of THP smoked per day (from Jul20)</t>
  </si>
  <si>
    <t>Smoker Only</t>
  </si>
  <si>
    <t>Vaper Only</t>
  </si>
  <si>
    <t>Smoker &amp; Vaper</t>
  </si>
  <si>
    <t>Total THP (L7D) (%)</t>
  </si>
  <si>
    <t>New Active THP</t>
  </si>
  <si>
    <t>Total Nicotine (from Jul20)</t>
  </si>
  <si>
    <t>Total (THP/Ecig) From Jul20</t>
  </si>
  <si>
    <t>Layer: Smoker Only</t>
  </si>
  <si>
    <t>Layer: Vaper Only</t>
  </si>
  <si>
    <t>Layer: Smoker &amp; Vaper</t>
  </si>
  <si>
    <t>Less Frequently than once a month</t>
  </si>
  <si>
    <t>New Active THP --&gt; Men</t>
  </si>
  <si>
    <t>New Active THP --&gt; Women</t>
  </si>
  <si>
    <t>New Active THP --&gt; Under 30</t>
  </si>
  <si>
    <t>New Active THP --&gt; Over 30</t>
  </si>
  <si>
    <t>Base: Not smoked E-cigarettes last 7 days</t>
  </si>
  <si>
    <t>Less frequently than once a month</t>
  </si>
  <si>
    <t>Do not use an e-cigarette / vaping device at all</t>
  </si>
  <si>
    <t>Coloured Cigarettes</t>
  </si>
  <si>
    <t>Olive Cigarettes</t>
  </si>
  <si>
    <t>Olive RYO</t>
  </si>
  <si>
    <t>Chop Chop</t>
  </si>
  <si>
    <t>Total Illicit</t>
  </si>
  <si>
    <t>Base: Purchased counterfeit cigarettes</t>
  </si>
  <si>
    <t>AXR</t>
  </si>
  <si>
    <t>Chunghwa</t>
  </si>
  <si>
    <t>Double Happiness</t>
  </si>
  <si>
    <t>ESSE</t>
  </si>
  <si>
    <t>Furong Wang</t>
  </si>
  <si>
    <t>Hongtashan</t>
  </si>
  <si>
    <t>JPS (John Player Special)</t>
  </si>
  <si>
    <t>Liqun</t>
  </si>
  <si>
    <t>Marlboro</t>
  </si>
  <si>
    <t>Raison</t>
  </si>
  <si>
    <t>Septwolves</t>
  </si>
  <si>
    <t>YSL</t>
  </si>
  <si>
    <t>Yuxi</t>
  </si>
  <si>
    <t>Zhonghua</t>
  </si>
  <si>
    <t>Other brand (please specify)</t>
  </si>
  <si>
    <t>None</t>
  </si>
  <si>
    <t>ASTEROID v5.27.1.4196</t>
  </si>
  <si>
    <t>Layer: 2020</t>
  </si>
  <si>
    <t>YTD Calendar 2021</t>
  </si>
  <si>
    <t>Layer: MAT MAR 2020</t>
  </si>
  <si>
    <t>Layer: MAT MAR 2021</t>
  </si>
  <si>
    <t>MAT MAR 2020</t>
  </si>
  <si>
    <t>MAT MAR 2021</t>
  </si>
  <si>
    <t>Smoking Status                                             New Zealand</t>
  </si>
  <si>
    <t>population aged 18 - 64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</si>
</sst>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/d"/>
    <numFmt numFmtId="166" formatCode="mmmm\ yyyy"/>
    <numFmt numFmtId="167" formatCode="0.0%"/>
    <numFmt numFmtId="168" formatCode="#.0\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</borders>
  <cellStyleXfs count="63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22" applyNumberFormat="0" applyAlignment="0" applyProtection="0"/>
    <xf numFmtId="0" fontId="20" fillId="32" borderId="23" applyNumberFormat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22" applyNumberFormat="0" applyAlignment="0" applyProtection="0"/>
    <xf numFmtId="0" fontId="27" fillId="0" borderId="27" applyNumberFormat="0" applyFill="0" applyAlignment="0" applyProtection="0"/>
    <xf numFmtId="0" fontId="28" fillId="35" borderId="0" applyNumberFormat="0" applyBorder="0" applyAlignment="0" applyProtection="0"/>
    <xf numFmtId="0" fontId="14" fillId="0" borderId="0"/>
    <xf numFmtId="0" fontId="4" fillId="0" borderId="0"/>
    <xf numFmtId="0" fontId="16" fillId="0" borderId="0"/>
    <xf numFmtId="0" fontId="16" fillId="36" borderId="28" applyNumberFormat="0" applyFont="0" applyAlignment="0" applyProtection="0"/>
    <xf numFmtId="0" fontId="29" fillId="31" borderId="29" applyNumberFormat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36" borderId="28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left"/>
    </xf>
    <xf numFmtId="0" fontId="7" fillId="0" borderId="0" xfId="0" applyFont="1"/>
    <xf numFmtId="1" fontId="0" fillId="0" borderId="0" xfId="0" applyNumberFormat="1"/>
    <xf numFmtId="0" fontId="0" fillId="0" borderId="0" xfId="0" applyBorder="1"/>
    <xf numFmtId="0" fontId="6" fillId="0" borderId="0" xfId="0" applyFont="1" applyBorder="1"/>
    <xf numFmtId="0" fontId="0" fillId="0" borderId="2" xfId="0" applyBorder="1"/>
    <xf numFmtId="0" fontId="9" fillId="0" borderId="0" xfId="0" applyFont="1" applyAlignment="1">
      <alignment horizontal="left"/>
    </xf>
    <xf numFmtId="2" fontId="0" fillId="0" borderId="0" xfId="0" applyNumberFormat="1"/>
    <xf numFmtId="167" fontId="10" fillId="0" borderId="4" xfId="42" applyNumberFormat="1" applyFont="1" applyBorder="1" applyAlignment="1">
      <alignment horizontal="center"/>
    </xf>
    <xf numFmtId="0" fontId="9" fillId="0" borderId="0" xfId="0" applyFont="1" applyAlignment="1"/>
    <xf numFmtId="167" fontId="10" fillId="0" borderId="5" xfId="42" applyNumberFormat="1" applyFont="1" applyBorder="1" applyAlignment="1">
      <alignment horizontal="center"/>
    </xf>
    <xf numFmtId="167" fontId="0" fillId="0" borderId="0" xfId="0" applyNumberFormat="1"/>
    <xf numFmtId="0" fontId="6" fillId="0" borderId="0" xfId="0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7" xfId="0" applyBorder="1"/>
    <xf numFmtId="0" fontId="11" fillId="0" borderId="9" xfId="0" applyFont="1" applyBorder="1"/>
    <xf numFmtId="168" fontId="11" fillId="0" borderId="6" xfId="0" applyNumberFormat="1" applyFont="1" applyBorder="1" applyAlignment="1">
      <alignment horizontal="center"/>
    </xf>
    <xf numFmtId="168" fontId="11" fillId="0" borderId="8" xfId="0" applyNumberFormat="1" applyFont="1" applyBorder="1" applyAlignment="1">
      <alignment horizontal="center"/>
    </xf>
    <xf numFmtId="168" fontId="12" fillId="0" borderId="6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1" xfId="0" applyFont="1" applyBorder="1"/>
    <xf numFmtId="168" fontId="11" fillId="0" borderId="1" xfId="0" applyNumberFormat="1" applyFont="1" applyBorder="1" applyAlignment="1">
      <alignment horizontal="center"/>
    </xf>
    <xf numFmtId="17" fontId="0" fillId="0" borderId="0" xfId="0" applyNumberFormat="1"/>
    <xf numFmtId="167" fontId="10" fillId="37" borderId="4" xfId="42" applyNumberFormat="1" applyFont="1" applyFill="1" applyBorder="1" applyAlignment="1">
      <alignment horizontal="center"/>
    </xf>
    <xf numFmtId="167" fontId="10" fillId="37" borderId="5" xfId="42" applyNumberFormat="1" applyFont="1" applyFill="1" applyBorder="1" applyAlignment="1">
      <alignment horizontal="center"/>
    </xf>
    <xf numFmtId="0" fontId="14" fillId="0" borderId="0" xfId="37"/>
    <xf numFmtId="1" fontId="14" fillId="0" borderId="0" xfId="37" applyNumberFormat="1"/>
    <xf numFmtId="0" fontId="14" fillId="0" borderId="0" xfId="37" applyAlignment="1">
      <alignment horizontal="center"/>
    </xf>
    <xf numFmtId="165" fontId="14" fillId="0" borderId="0" xfId="37" applyNumberFormat="1"/>
    <xf numFmtId="166" fontId="14" fillId="0" borderId="0" xfId="37" applyNumberFormat="1"/>
    <xf numFmtId="17" fontId="14" fillId="3" borderId="0" xfId="37" applyNumberFormat="1" applyFill="1"/>
    <xf numFmtId="2" fontId="14" fillId="0" borderId="0" xfId="37" applyNumberFormat="1"/>
    <xf numFmtId="164" fontId="14" fillId="0" borderId="0" xfId="37" applyNumberFormat="1"/>
    <xf numFmtId="0" fontId="14" fillId="0" borderId="0" xfId="37" applyAlignment="1">
      <alignment horizontal="right"/>
    </xf>
    <xf numFmtId="168" fontId="11" fillId="0" borderId="7" xfId="0" applyNumberFormat="1" applyFont="1" applyBorder="1" applyAlignment="1">
      <alignment horizontal="center"/>
    </xf>
    <xf numFmtId="0" fontId="4" fillId="0" borderId="0" xfId="37" applyFont="1"/>
    <xf numFmtId="167" fontId="8" fillId="0" borderId="0" xfId="0" applyNumberFormat="1" applyFont="1"/>
    <xf numFmtId="0" fontId="5" fillId="4" borderId="0" xfId="0" applyFont="1" applyFill="1" applyAlignment="1">
      <alignment wrapText="1"/>
    </xf>
    <xf numFmtId="167" fontId="10" fillId="0" borderId="11" xfId="42" applyNumberFormat="1" applyFont="1" applyBorder="1" applyAlignment="1">
      <alignment horizontal="center"/>
    </xf>
    <xf numFmtId="167" fontId="10" fillId="37" borderId="11" xfId="42" applyNumberFormat="1" applyFont="1" applyFill="1" applyBorder="1" applyAlignment="1">
      <alignment horizontal="center"/>
    </xf>
    <xf numFmtId="167" fontId="10" fillId="0" borderId="10" xfId="42" applyNumberFormat="1" applyFont="1" applyBorder="1" applyAlignment="1">
      <alignment horizontal="center"/>
    </xf>
    <xf numFmtId="167" fontId="10" fillId="0" borderId="12" xfId="42" applyNumberFormat="1" applyFont="1" applyBorder="1" applyAlignment="1">
      <alignment horizontal="center"/>
    </xf>
    <xf numFmtId="0" fontId="31" fillId="38" borderId="6" xfId="39" applyFont="1" applyFill="1" applyBorder="1" applyAlignment="1">
      <alignment vertical="center"/>
    </xf>
    <xf numFmtId="0" fontId="4" fillId="0" borderId="0" xfId="38"/>
    <xf numFmtId="0" fontId="16" fillId="0" borderId="6" xfId="39" applyBorder="1" applyAlignment="1">
      <alignment horizontal="left" vertical="center" indent="1"/>
    </xf>
    <xf numFmtId="0" fontId="16" fillId="0" borderId="6" xfId="39" quotePrefix="1" applyBorder="1" applyAlignment="1">
      <alignment horizontal="left" vertical="center" indent="1"/>
    </xf>
    <xf numFmtId="0" fontId="31" fillId="0" borderId="6" xfId="39" applyFont="1" applyBorder="1" applyAlignment="1">
      <alignment horizontal="left" vertical="center" indent="1"/>
    </xf>
    <xf numFmtId="0" fontId="31" fillId="0" borderId="0" xfId="39" applyFont="1" applyAlignment="1">
      <alignment horizontal="left" vertical="center" indent="1"/>
    </xf>
    <xf numFmtId="0" fontId="16" fillId="0" borderId="0" xfId="39" applyAlignment="1">
      <alignment horizontal="left" vertical="center" indent="1"/>
    </xf>
    <xf numFmtId="0" fontId="31" fillId="0" borderId="0" xfId="39" applyFont="1" applyAlignment="1">
      <alignment horizontal="left" vertical="center"/>
    </xf>
    <xf numFmtId="0" fontId="31" fillId="0" borderId="0" xfId="39" applyFont="1" applyAlignment="1">
      <alignment vertical="center"/>
    </xf>
    <xf numFmtId="0" fontId="16" fillId="0" borderId="0" xfId="39" applyAlignment="1">
      <alignment vertical="center"/>
    </xf>
    <xf numFmtId="0" fontId="33" fillId="0" borderId="0" xfId="39" quotePrefix="1" applyFont="1" applyAlignment="1">
      <alignment vertical="center"/>
    </xf>
    <xf numFmtId="0" fontId="32" fillId="0" borderId="0" xfId="39" applyFont="1"/>
    <xf numFmtId="0" fontId="6" fillId="0" borderId="0" xfId="37" applyFont="1"/>
    <xf numFmtId="0" fontId="1" fillId="0" borderId="0" xfId="62"/>
    <xf numFmtId="167" fontId="5" fillId="0" borderId="5" xfId="42" applyNumberFormat="1" applyFont="1" applyBorder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/>
    <xf numFmtId="0" fontId="5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10" fontId="10" fillId="0" borderId="39" xfId="0" applyNumberFormat="1" applyFont="1" applyBorder="1" applyAlignment="1">
      <alignment horizontal="center" vertical="center"/>
    </xf>
    <xf numFmtId="10" fontId="10" fillId="0" borderId="38" xfId="0" applyNumberFormat="1" applyFont="1" applyBorder="1" applyAlignment="1">
      <alignment horizontal="center" vertical="center"/>
    </xf>
    <xf numFmtId="0" fontId="36" fillId="37" borderId="3" xfId="0" applyFont="1" applyFill="1" applyBorder="1" applyAlignment="1">
      <alignment vertical="center"/>
    </xf>
    <xf numFmtId="10" fontId="37" fillId="37" borderId="39" xfId="0" applyNumberFormat="1" applyFont="1" applyFill="1" applyBorder="1" applyAlignment="1">
      <alignment horizontal="center" vertical="center"/>
    </xf>
    <xf numFmtId="10" fontId="37" fillId="37" borderId="3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7" fontId="36" fillId="39" borderId="19" xfId="0" applyNumberFormat="1" applyFont="1" applyFill="1" applyBorder="1" applyAlignment="1">
      <alignment horizontal="center" vertical="center" wrapText="1"/>
    </xf>
    <xf numFmtId="17" fontId="36" fillId="39" borderId="39" xfId="0" applyNumberFormat="1" applyFont="1" applyFill="1" applyBorder="1" applyAlignment="1">
      <alignment horizontal="center" vertical="center" wrapText="1"/>
    </xf>
    <xf numFmtId="17" fontId="36" fillId="39" borderId="43" xfId="0" applyNumberFormat="1" applyFont="1" applyFill="1" applyBorder="1" applyAlignment="1">
      <alignment horizontal="center" vertical="center" wrapText="1"/>
    </xf>
    <xf numFmtId="17" fontId="36" fillId="39" borderId="40" xfId="0" applyNumberFormat="1" applyFont="1" applyFill="1" applyBorder="1" applyAlignment="1">
      <alignment horizontal="center" vertical="center" wrapText="1"/>
    </xf>
    <xf numFmtId="17" fontId="36" fillId="39" borderId="41" xfId="0" applyNumberFormat="1" applyFont="1" applyFill="1" applyBorder="1" applyAlignment="1">
      <alignment horizontal="center" vertical="center" wrapText="1"/>
    </xf>
    <xf numFmtId="17" fontId="36" fillId="39" borderId="42" xfId="0" applyNumberFormat="1" applyFont="1" applyFill="1" applyBorder="1" applyAlignment="1">
      <alignment horizontal="center" vertical="center" wrapText="1"/>
    </xf>
    <xf numFmtId="0" fontId="36" fillId="39" borderId="19" xfId="0" applyFont="1" applyFill="1" applyBorder="1" applyAlignment="1">
      <alignment horizontal="center" vertical="center" wrapText="1"/>
    </xf>
    <xf numFmtId="0" fontId="36" fillId="39" borderId="39" xfId="0" applyFont="1" applyFill="1" applyBorder="1" applyAlignment="1">
      <alignment horizontal="center" vertical="center" wrapText="1"/>
    </xf>
    <xf numFmtId="0" fontId="36" fillId="39" borderId="43" xfId="0" applyFont="1" applyFill="1" applyBorder="1" applyAlignment="1">
      <alignment horizontal="center" vertical="center" wrapText="1"/>
    </xf>
  </cellXfs>
  <cellStyles count="63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2" xr:uid="{00000000-0005-0000-0000-000003000000}"/>
    <cellStyle name="20% - Accent3" xfId="3" builtinId="38" customBuiltin="1"/>
    <cellStyle name="20% - Accent3 2" xfId="54" xr:uid="{00000000-0005-0000-0000-000005000000}"/>
    <cellStyle name="20% - Accent4" xfId="4" builtinId="42" customBuiltin="1"/>
    <cellStyle name="20% - Accent4 2" xfId="56" xr:uid="{00000000-0005-0000-0000-000007000000}"/>
    <cellStyle name="20% - Accent5" xfId="5" builtinId="46" customBuiltin="1"/>
    <cellStyle name="20% - Accent5 2" xfId="58" xr:uid="{00000000-0005-0000-0000-000009000000}"/>
    <cellStyle name="20% - Accent6" xfId="6" builtinId="50" customBuiltin="1"/>
    <cellStyle name="20% - Accent6 2" xfId="60" xr:uid="{00000000-0005-0000-0000-00000B000000}"/>
    <cellStyle name="40% - Accent1" xfId="7" builtinId="31" customBuiltin="1"/>
    <cellStyle name="40% - Accent1 2" xfId="51" xr:uid="{00000000-0005-0000-0000-00000D000000}"/>
    <cellStyle name="40% - Accent2" xfId="8" builtinId="35" customBuiltin="1"/>
    <cellStyle name="40% - Accent2 2" xfId="53" xr:uid="{00000000-0005-0000-0000-00000F000000}"/>
    <cellStyle name="40% - Accent3" xfId="9" builtinId="39" customBuiltin="1"/>
    <cellStyle name="40% - Accent3 2" xfId="55" xr:uid="{00000000-0005-0000-0000-000011000000}"/>
    <cellStyle name="40% - Accent4" xfId="10" builtinId="43" customBuiltin="1"/>
    <cellStyle name="40% - Accent4 2" xfId="57" xr:uid="{00000000-0005-0000-0000-000013000000}"/>
    <cellStyle name="40% - Accent5" xfId="11" builtinId="47" customBuiltin="1"/>
    <cellStyle name="40% - Accent5 2" xfId="59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2 2" xfId="38" xr:uid="{00000000-0005-0000-0000-000032000000}"/>
    <cellStyle name="Normal 3" xfId="39" xr:uid="{00000000-0005-0000-0000-000033000000}"/>
    <cellStyle name="Normal 4" xfId="48" xr:uid="{00000000-0005-0000-0000-000034000000}"/>
    <cellStyle name="Normal 5" xfId="62" xr:uid="{00000000-0005-0000-0000-000035000000}"/>
    <cellStyle name="Note 2" xfId="40" xr:uid="{00000000-0005-0000-0000-000036000000}"/>
    <cellStyle name="Note 3" xfId="49" xr:uid="{00000000-0005-0000-0000-000037000000}"/>
    <cellStyle name="Output" xfId="41" builtinId="21" customBuiltin="1"/>
    <cellStyle name="Percent" xfId="42" builtinId="5"/>
    <cellStyle name="Percent 2" xfId="43" xr:uid="{00000000-0005-0000-0000-00003A000000}"/>
    <cellStyle name="Percent 2 2" xfId="44" xr:uid="{00000000-0005-0000-0000-00003B000000}"/>
    <cellStyle name="Title" xfId="45" builtinId="15" customBuiltin="1"/>
    <cellStyle name="Total" xfId="46" builtinId="25" customBuiltin="1"/>
    <cellStyle name="Warning Text" xfId="47" builtinId="11" customBuiltin="1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1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Profile of FMC/RYO Smokers by Region</a:t>
            </a:r>
          </a:p>
        </c:rich>
      </c:tx>
      <c:layout>
        <c:manualLayout>
          <c:xMode val="edge"/>
          <c:yMode val="edge"/>
          <c:x val="0.32953372038422807"/>
          <c:y val="0.1955782522091359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5233160621761"/>
          <c:y val="0.2687074829931973"/>
          <c:w val="0.84559585492227984"/>
          <c:h val="0.5374149659863946"/>
        </c:manualLayout>
      </c:layout>
      <c:lineChart>
        <c:grouping val="standard"/>
        <c:varyColors val="0"/>
        <c:ser>
          <c:idx val="0"/>
          <c:order val="0"/>
          <c:tx>
            <c:strRef>
              <c:f>'Smokers by State'!$C$5</c:f>
              <c:strCache>
                <c:ptCount val="1"/>
                <c:pt idx="0">
                  <c:v>Total Northern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7A1-429C-AEE4-EFC53E13321B}"/>
              </c:ext>
            </c:extLst>
          </c:dPt>
          <c:cat>
            <c:strRef>
              <c:f>'Smokers by State'!$D$4:$K$4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MAT Mar 20</c:v>
                </c:pt>
                <c:pt idx="7">
                  <c:v>MAT Mar 21</c:v>
                </c:pt>
              </c:strCache>
            </c:strRef>
          </c:cat>
          <c:val>
            <c:numRef>
              <c:f>'Smokers by State'!$D$5:$K$5</c:f>
              <c:numCache>
                <c:formatCode>#.0\%</c:formatCode>
                <c:ptCount val="8"/>
                <c:pt idx="0">
                  <c:v>18.399999999999999</c:v>
                </c:pt>
                <c:pt idx="1">
                  <c:v>16.2</c:v>
                </c:pt>
                <c:pt idx="2">
                  <c:v>15</c:v>
                </c:pt>
                <c:pt idx="3">
                  <c:v>13.8</c:v>
                </c:pt>
                <c:pt idx="4">
                  <c:v>12.1</c:v>
                </c:pt>
                <c:pt idx="5">
                  <c:v>11</c:v>
                </c:pt>
                <c:pt idx="6">
                  <c:v>12.5</c:v>
                </c:pt>
                <c:pt idx="7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A1-429C-AEE4-EFC53E13321B}"/>
            </c:ext>
          </c:extLst>
        </c:ser>
        <c:ser>
          <c:idx val="1"/>
          <c:order val="1"/>
          <c:tx>
            <c:strRef>
              <c:f>'Smokers by State'!$C$6</c:f>
              <c:strCache>
                <c:ptCount val="1"/>
                <c:pt idx="0">
                  <c:v>Total Central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Pt>
            <c:idx val="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7A1-429C-AEE4-EFC53E13321B}"/>
              </c:ext>
            </c:extLst>
          </c:dPt>
          <c:cat>
            <c:strRef>
              <c:f>'Smokers by State'!$D$4:$K$4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MAT Mar 20</c:v>
                </c:pt>
                <c:pt idx="7">
                  <c:v>MAT Mar 21</c:v>
                </c:pt>
              </c:strCache>
            </c:strRef>
          </c:cat>
          <c:val>
            <c:numRef>
              <c:f>'Smokers by State'!$D$6:$K$6</c:f>
              <c:numCache>
                <c:formatCode>#.0\%</c:formatCode>
                <c:ptCount val="8"/>
                <c:pt idx="0">
                  <c:v>16.3</c:v>
                </c:pt>
                <c:pt idx="1">
                  <c:v>15.4</c:v>
                </c:pt>
                <c:pt idx="2">
                  <c:v>16.2</c:v>
                </c:pt>
                <c:pt idx="3">
                  <c:v>14.3</c:v>
                </c:pt>
                <c:pt idx="4">
                  <c:v>12.2</c:v>
                </c:pt>
                <c:pt idx="5">
                  <c:v>11.3</c:v>
                </c:pt>
                <c:pt idx="6">
                  <c:v>12.3</c:v>
                </c:pt>
                <c:pt idx="7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A1-429C-AEE4-EFC53E13321B}"/>
            </c:ext>
          </c:extLst>
        </c:ser>
        <c:ser>
          <c:idx val="2"/>
          <c:order val="2"/>
          <c:tx>
            <c:strRef>
              <c:f>'Smokers by State'!$C$7</c:f>
              <c:strCache>
                <c:ptCount val="1"/>
                <c:pt idx="0">
                  <c:v>Total Southern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dPt>
            <c:idx val="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7A1-429C-AEE4-EFC53E13321B}"/>
              </c:ext>
            </c:extLst>
          </c:dPt>
          <c:cat>
            <c:strRef>
              <c:f>'Smokers by State'!$D$4:$K$4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MAT Mar 20</c:v>
                </c:pt>
                <c:pt idx="7">
                  <c:v>MAT Mar 21</c:v>
                </c:pt>
              </c:strCache>
            </c:strRef>
          </c:cat>
          <c:val>
            <c:numRef>
              <c:f>'Smokers by State'!$D$7:$K$7</c:f>
              <c:numCache>
                <c:formatCode>#.0\%</c:formatCode>
                <c:ptCount val="8"/>
                <c:pt idx="0">
                  <c:v>17.600000000000001</c:v>
                </c:pt>
                <c:pt idx="1">
                  <c:v>17.100000000000001</c:v>
                </c:pt>
                <c:pt idx="2">
                  <c:v>15.299999999999999</c:v>
                </c:pt>
                <c:pt idx="3">
                  <c:v>13.3</c:v>
                </c:pt>
                <c:pt idx="4">
                  <c:v>11.3</c:v>
                </c:pt>
                <c:pt idx="5">
                  <c:v>12.6</c:v>
                </c:pt>
                <c:pt idx="6">
                  <c:v>11.2</c:v>
                </c:pt>
                <c:pt idx="7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A1-429C-AEE4-EFC53E133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74272"/>
        <c:axId val="146776064"/>
      </c:lineChart>
      <c:catAx>
        <c:axId val="146774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6776064"/>
        <c:crosses val="autoZero"/>
        <c:auto val="1"/>
        <c:lblAlgn val="ctr"/>
        <c:lblOffset val="100"/>
        <c:tickMarkSkip val="1"/>
        <c:noMultiLvlLbl val="0"/>
      </c:catAx>
      <c:valAx>
        <c:axId val="146776064"/>
        <c:scaling>
          <c:orientation val="minMax"/>
          <c:max val="24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of FMC or RYO Smokers</a:t>
                </a:r>
              </a:p>
            </c:rich>
          </c:tx>
          <c:layout>
            <c:manualLayout>
              <c:xMode val="edge"/>
              <c:yMode val="edge"/>
              <c:x val="8.2898376069072029E-3"/>
              <c:y val="0.31802770833611843"/>
            </c:manualLayout>
          </c:layout>
          <c:overlay val="0"/>
          <c:spPr>
            <a:noFill/>
            <a:ln w="25400">
              <a:noFill/>
            </a:ln>
          </c:spPr>
        </c:title>
        <c:numFmt formatCode="0\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774272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 codeName="Chart20">
    <tabColor indexed="10"/>
  </sheetPr>
  <sheetViews>
    <sheetView zoomScale="5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47625</xdr:rowOff>
    </xdr:from>
    <xdr:to>
      <xdr:col>10</xdr:col>
      <xdr:colOff>552450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AFB23-718A-4CBC-AADC-1E038FD97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7625"/>
          <a:ext cx="1162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47625</xdr:rowOff>
    </xdr:from>
    <xdr:to>
      <xdr:col>11</xdr:col>
      <xdr:colOff>19050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EEAFFB3-7BF8-456E-A04A-5C807C9C4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47625"/>
          <a:ext cx="1162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grpSp>
      <xdr:nvGrpSpPr>
        <xdr:cNvPr id="575122" name="Group 1">
          <a:extLst>
            <a:ext uri="{FF2B5EF4-FFF2-40B4-BE49-F238E27FC236}">
              <a16:creationId xmlns:a16="http://schemas.microsoft.com/office/drawing/2014/main" id="{00000000-0008-0000-1900-000092C60800}"/>
            </a:ext>
          </a:extLst>
        </xdr:cNvPr>
        <xdr:cNvGrpSpPr>
          <a:grpSpLocks/>
        </xdr:cNvGrpSpPr>
      </xdr:nvGrpSpPr>
      <xdr:grpSpPr bwMode="auto">
        <a:xfrm>
          <a:off x="390525" y="0"/>
          <a:ext cx="133350" cy="0"/>
          <a:chOff x="2304" y="1344"/>
          <a:chExt cx="720" cy="720"/>
        </a:xfrm>
      </xdr:grpSpPr>
      <xdr:sp macro="" textlink="">
        <xdr:nvSpPr>
          <xdr:cNvPr id="575132" name="Oval 2">
            <a:extLst>
              <a:ext uri="{FF2B5EF4-FFF2-40B4-BE49-F238E27FC236}">
                <a16:creationId xmlns:a16="http://schemas.microsoft.com/office/drawing/2014/main" id="{00000000-0008-0000-1900-00009CC60800}"/>
              </a:ext>
            </a:extLst>
          </xdr:cNvPr>
          <xdr:cNvSpPr>
            <a:spLocks noChangeArrowheads="1"/>
          </xdr:cNvSpPr>
        </xdr:nvSpPr>
        <xdr:spPr bwMode="auto">
          <a:xfrm>
            <a:off x="2544" y="1344"/>
            <a:ext cx="240" cy="240"/>
          </a:xfrm>
          <a:prstGeom prst="ellipse">
            <a:avLst/>
          </a:prstGeom>
          <a:solidFill>
            <a:srgbClr val="3333CC"/>
          </a:solidFill>
          <a:ln w="9525">
            <a:solidFill>
              <a:srgbClr val="3333CC"/>
            </a:solidFill>
            <a:round/>
            <a:headEnd/>
            <a:tailEnd/>
          </a:ln>
        </xdr:spPr>
      </xdr:sp>
      <xdr:sp macro="" textlink="">
        <xdr:nvSpPr>
          <xdr:cNvPr id="575133" name="Oval 3">
            <a:extLst>
              <a:ext uri="{FF2B5EF4-FFF2-40B4-BE49-F238E27FC236}">
                <a16:creationId xmlns:a16="http://schemas.microsoft.com/office/drawing/2014/main" id="{00000000-0008-0000-1900-00009DC60800}"/>
              </a:ext>
            </a:extLst>
          </xdr:cNvPr>
          <xdr:cNvSpPr>
            <a:spLocks noChangeArrowheads="1"/>
          </xdr:cNvSpPr>
        </xdr:nvSpPr>
        <xdr:spPr bwMode="auto">
          <a:xfrm>
            <a:off x="2544" y="1824"/>
            <a:ext cx="240" cy="240"/>
          </a:xfrm>
          <a:prstGeom prst="ellipse">
            <a:avLst/>
          </a:prstGeom>
          <a:solidFill>
            <a:srgbClr val="3333CC"/>
          </a:solidFill>
          <a:ln w="9525">
            <a:solidFill>
              <a:srgbClr val="3333CC"/>
            </a:solidFill>
            <a:round/>
            <a:headEnd/>
            <a:tailEnd/>
          </a:ln>
        </xdr:spPr>
      </xdr:sp>
      <xdr:sp macro="" textlink="">
        <xdr:nvSpPr>
          <xdr:cNvPr id="575134" name="Oval 4">
            <a:extLst>
              <a:ext uri="{FF2B5EF4-FFF2-40B4-BE49-F238E27FC236}">
                <a16:creationId xmlns:a16="http://schemas.microsoft.com/office/drawing/2014/main" id="{00000000-0008-0000-1900-00009EC60800}"/>
              </a:ext>
            </a:extLst>
          </xdr:cNvPr>
          <xdr:cNvSpPr>
            <a:spLocks noChangeArrowheads="1"/>
          </xdr:cNvSpPr>
        </xdr:nvSpPr>
        <xdr:spPr bwMode="auto">
          <a:xfrm>
            <a:off x="2784" y="1584"/>
            <a:ext cx="240" cy="240"/>
          </a:xfrm>
          <a:prstGeom prst="ellipse">
            <a:avLst/>
          </a:prstGeom>
          <a:solidFill>
            <a:srgbClr val="3333CC"/>
          </a:solidFill>
          <a:ln w="9525">
            <a:solidFill>
              <a:srgbClr val="3333CC"/>
            </a:solidFill>
            <a:round/>
            <a:headEnd/>
            <a:tailEnd/>
          </a:ln>
        </xdr:spPr>
      </xdr:sp>
      <xdr:sp macro="" textlink="">
        <xdr:nvSpPr>
          <xdr:cNvPr id="575135" name="Oval 5">
            <a:extLst>
              <a:ext uri="{FF2B5EF4-FFF2-40B4-BE49-F238E27FC236}">
                <a16:creationId xmlns:a16="http://schemas.microsoft.com/office/drawing/2014/main" id="{00000000-0008-0000-1900-00009FC60800}"/>
              </a:ext>
            </a:extLst>
          </xdr:cNvPr>
          <xdr:cNvSpPr>
            <a:spLocks noChangeArrowheads="1"/>
          </xdr:cNvSpPr>
        </xdr:nvSpPr>
        <xdr:spPr bwMode="auto">
          <a:xfrm>
            <a:off x="2304" y="1584"/>
            <a:ext cx="240" cy="240"/>
          </a:xfrm>
          <a:prstGeom prst="ellipse">
            <a:avLst/>
          </a:prstGeom>
          <a:solidFill>
            <a:srgbClr val="3333CC"/>
          </a:solidFill>
          <a:ln w="9525">
            <a:solidFill>
              <a:srgbClr val="3333CC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66675</xdr:colOff>
      <xdr:row>4</xdr:row>
      <xdr:rowOff>66675</xdr:rowOff>
    </xdr:from>
    <xdr:to>
      <xdr:col>1</xdr:col>
      <xdr:colOff>314325</xdr:colOff>
      <xdr:row>4</xdr:row>
      <xdr:rowOff>133350</xdr:rowOff>
    </xdr:to>
    <xdr:grpSp>
      <xdr:nvGrpSpPr>
        <xdr:cNvPr id="575123" name="Group 6">
          <a:extLst>
            <a:ext uri="{FF2B5EF4-FFF2-40B4-BE49-F238E27FC236}">
              <a16:creationId xmlns:a16="http://schemas.microsoft.com/office/drawing/2014/main" id="{00000000-0008-0000-1900-000093C60800}"/>
            </a:ext>
          </a:extLst>
        </xdr:cNvPr>
        <xdr:cNvGrpSpPr>
          <a:grpSpLocks/>
        </xdr:cNvGrpSpPr>
      </xdr:nvGrpSpPr>
      <xdr:grpSpPr bwMode="auto">
        <a:xfrm>
          <a:off x="457200" y="733425"/>
          <a:ext cx="247650" cy="66675"/>
          <a:chOff x="7" y="869"/>
          <a:chExt cx="26" cy="7"/>
        </a:xfrm>
      </xdr:grpSpPr>
      <xdr:sp macro="" textlink="">
        <xdr:nvSpPr>
          <xdr:cNvPr id="575130" name="Line 7">
            <a:extLst>
              <a:ext uri="{FF2B5EF4-FFF2-40B4-BE49-F238E27FC236}">
                <a16:creationId xmlns:a16="http://schemas.microsoft.com/office/drawing/2014/main" id="{00000000-0008-0000-1900-00009AC60800}"/>
              </a:ext>
            </a:extLst>
          </xdr:cNvPr>
          <xdr:cNvSpPr>
            <a:spLocks noChangeShapeType="1"/>
          </xdr:cNvSpPr>
        </xdr:nvSpPr>
        <xdr:spPr bwMode="auto">
          <a:xfrm>
            <a:off x="7" y="872"/>
            <a:ext cx="26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131" name="AutoShape 8">
            <a:extLst>
              <a:ext uri="{FF2B5EF4-FFF2-40B4-BE49-F238E27FC236}">
                <a16:creationId xmlns:a16="http://schemas.microsoft.com/office/drawing/2014/main" id="{00000000-0008-0000-1900-00009BC60800}"/>
              </a:ext>
            </a:extLst>
          </xdr:cNvPr>
          <xdr:cNvSpPr>
            <a:spLocks noChangeArrowheads="1"/>
          </xdr:cNvSpPr>
        </xdr:nvSpPr>
        <xdr:spPr bwMode="auto">
          <a:xfrm>
            <a:off x="16" y="869"/>
            <a:ext cx="8" cy="7"/>
          </a:xfrm>
          <a:prstGeom prst="diamond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66675</xdr:colOff>
      <xdr:row>5</xdr:row>
      <xdr:rowOff>57150</xdr:rowOff>
    </xdr:from>
    <xdr:to>
      <xdr:col>1</xdr:col>
      <xdr:colOff>314325</xdr:colOff>
      <xdr:row>5</xdr:row>
      <xdr:rowOff>133350</xdr:rowOff>
    </xdr:to>
    <xdr:grpSp>
      <xdr:nvGrpSpPr>
        <xdr:cNvPr id="575124" name="Group 9">
          <a:extLst>
            <a:ext uri="{FF2B5EF4-FFF2-40B4-BE49-F238E27FC236}">
              <a16:creationId xmlns:a16="http://schemas.microsoft.com/office/drawing/2014/main" id="{00000000-0008-0000-1900-000094C60800}"/>
            </a:ext>
          </a:extLst>
        </xdr:cNvPr>
        <xdr:cNvGrpSpPr>
          <a:grpSpLocks/>
        </xdr:cNvGrpSpPr>
      </xdr:nvGrpSpPr>
      <xdr:grpSpPr bwMode="auto">
        <a:xfrm>
          <a:off x="457200" y="885825"/>
          <a:ext cx="247650" cy="76200"/>
          <a:chOff x="7" y="885"/>
          <a:chExt cx="26" cy="8"/>
        </a:xfrm>
      </xdr:grpSpPr>
      <xdr:sp macro="" textlink="">
        <xdr:nvSpPr>
          <xdr:cNvPr id="575128" name="Line 10">
            <a:extLst>
              <a:ext uri="{FF2B5EF4-FFF2-40B4-BE49-F238E27FC236}">
                <a16:creationId xmlns:a16="http://schemas.microsoft.com/office/drawing/2014/main" id="{00000000-0008-0000-1900-000098C60800}"/>
              </a:ext>
            </a:extLst>
          </xdr:cNvPr>
          <xdr:cNvSpPr>
            <a:spLocks noChangeShapeType="1"/>
          </xdr:cNvSpPr>
        </xdr:nvSpPr>
        <xdr:spPr bwMode="auto">
          <a:xfrm>
            <a:off x="7" y="889"/>
            <a:ext cx="26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CCFF" mc:Ignorable="a14" a14:legacySpreadsheetColorIndex="4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129" name="Rectangle 11">
            <a:extLst>
              <a:ext uri="{FF2B5EF4-FFF2-40B4-BE49-F238E27FC236}">
                <a16:creationId xmlns:a16="http://schemas.microsoft.com/office/drawing/2014/main" id="{00000000-0008-0000-1900-000099C60800}"/>
              </a:ext>
            </a:extLst>
          </xdr:cNvPr>
          <xdr:cNvSpPr>
            <a:spLocks noChangeArrowheads="1"/>
          </xdr:cNvSpPr>
        </xdr:nvSpPr>
        <xdr:spPr bwMode="auto">
          <a:xfrm>
            <a:off x="16" y="885"/>
            <a:ext cx="8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CCFF" mc:Ignorable="a14" a14:legacySpreadsheetColorIndex="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66675</xdr:colOff>
      <xdr:row>6</xdr:row>
      <xdr:rowOff>47625</xdr:rowOff>
    </xdr:from>
    <xdr:to>
      <xdr:col>1</xdr:col>
      <xdr:colOff>314325</xdr:colOff>
      <xdr:row>6</xdr:row>
      <xdr:rowOff>123825</xdr:rowOff>
    </xdr:to>
    <xdr:grpSp>
      <xdr:nvGrpSpPr>
        <xdr:cNvPr id="575125" name="Group 12">
          <a:extLst>
            <a:ext uri="{FF2B5EF4-FFF2-40B4-BE49-F238E27FC236}">
              <a16:creationId xmlns:a16="http://schemas.microsoft.com/office/drawing/2014/main" id="{00000000-0008-0000-1900-000095C60800}"/>
            </a:ext>
          </a:extLst>
        </xdr:cNvPr>
        <xdr:cNvGrpSpPr>
          <a:grpSpLocks/>
        </xdr:cNvGrpSpPr>
      </xdr:nvGrpSpPr>
      <xdr:grpSpPr bwMode="auto">
        <a:xfrm>
          <a:off x="457200" y="1038225"/>
          <a:ext cx="247650" cy="76200"/>
          <a:chOff x="7" y="901"/>
          <a:chExt cx="26" cy="8"/>
        </a:xfrm>
      </xdr:grpSpPr>
      <xdr:sp macro="" textlink="">
        <xdr:nvSpPr>
          <xdr:cNvPr id="575126" name="Line 13">
            <a:extLst>
              <a:ext uri="{FF2B5EF4-FFF2-40B4-BE49-F238E27FC236}">
                <a16:creationId xmlns:a16="http://schemas.microsoft.com/office/drawing/2014/main" id="{00000000-0008-0000-1900-000096C60800}"/>
              </a:ext>
            </a:extLst>
          </xdr:cNvPr>
          <xdr:cNvSpPr>
            <a:spLocks noChangeShapeType="1"/>
          </xdr:cNvSpPr>
        </xdr:nvSpPr>
        <xdr:spPr bwMode="auto">
          <a:xfrm>
            <a:off x="7" y="906"/>
            <a:ext cx="26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CC00" mc:Ignorable="a14" a14:legacySpreadsheetColorIndex="5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127" name="AutoShape 14">
            <a:extLst>
              <a:ext uri="{FF2B5EF4-FFF2-40B4-BE49-F238E27FC236}">
                <a16:creationId xmlns:a16="http://schemas.microsoft.com/office/drawing/2014/main" id="{00000000-0008-0000-1900-000097C60800}"/>
              </a:ext>
            </a:extLst>
          </xdr:cNvPr>
          <xdr:cNvSpPr>
            <a:spLocks noChangeArrowheads="1"/>
          </xdr:cNvSpPr>
        </xdr:nvSpPr>
        <xdr:spPr bwMode="auto">
          <a:xfrm>
            <a:off x="16" y="901"/>
            <a:ext cx="8" cy="8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3273" cy="56110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5015640\AppData\Local\Microsoft\Windows\INetCache\Content.Outlook\WKJ0MFFU\BAT%20Smoke%20Facts_NZ%20Ap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cidence Summary (May)"/>
      <sheetName val="Smokers by Region"/>
      <sheetName val="Demographics &amp; Repertoire"/>
      <sheetName val="Incidence Summary Month &amp; YTD"/>
      <sheetName val="THP Summary"/>
      <sheetName val="ADC Summary"/>
      <sheetName val="Poly Usage Summary"/>
      <sheetName val="E-Cigs Usage"/>
      <sheetName val="Illicit Incidence &amp; Brands"/>
      <sheetName val="Definitions"/>
      <sheetName val="Bases"/>
      <sheetName val="Chart Data"/>
      <sheetName val="Process Details"/>
      <sheetName val="Demo"/>
      <sheetName val="Income"/>
      <sheetName val="Years"/>
      <sheetName val="Years_old"/>
      <sheetName val="Years 2"/>
      <sheetName val="Years_Full"/>
      <sheetName val="Demo 2"/>
      <sheetName val="Months"/>
      <sheetName val="ADC"/>
      <sheetName val="THP"/>
      <sheetName val="THP Frequency"/>
      <sheetName val="THP sex and age"/>
      <sheetName val="Smokers by State"/>
      <sheetName val="Smoker by State Chart"/>
      <sheetName val="New Page 1"/>
      <sheetName val="New Page 3"/>
      <sheetName val="e-cig Page 1"/>
      <sheetName val="e-cig Page 3"/>
      <sheetName val="PolyUsagetable1"/>
      <sheetName val="ADCTHP"/>
      <sheetName val="PolyUsage"/>
      <sheetName val="E-Cig Frequency NonL7D"/>
      <sheetName val="E-Cig Frequency All"/>
      <sheetName val="Illicit"/>
      <sheetName val="Counterfeit Brands"/>
      <sheetName val="PolyUsag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I7" t="str">
            <v>APR 2021</v>
          </cell>
        </row>
        <row r="9">
          <cell r="H9" t="str">
            <v>MAT Apr20</v>
          </cell>
          <cell r="I9" t="str">
            <v>MAT Apr21</v>
          </cell>
        </row>
        <row r="13">
          <cell r="C13">
            <v>738.16666666666663</v>
          </cell>
        </row>
        <row r="14">
          <cell r="C14">
            <v>9012.8571428571431</v>
          </cell>
        </row>
        <row r="16">
          <cell r="C16" t="str">
            <v>April 21</v>
          </cell>
        </row>
        <row r="17">
          <cell r="E17" t="str">
            <v>January 15</v>
          </cell>
        </row>
        <row r="20">
          <cell r="B20" t="str">
            <v>January 20</v>
          </cell>
        </row>
      </sheetData>
      <sheetData sheetId="11"/>
      <sheetData sheetId="12"/>
      <sheetData sheetId="13"/>
      <sheetData sheetId="14"/>
      <sheetData sheetId="15">
        <row r="1">
          <cell r="D1">
            <v>2015</v>
          </cell>
          <cell r="E1">
            <v>2016</v>
          </cell>
          <cell r="F1">
            <v>2017</v>
          </cell>
          <cell r="G1">
            <v>2018</v>
          </cell>
          <cell r="H1">
            <v>2019</v>
          </cell>
          <cell r="I1">
            <v>2020</v>
          </cell>
        </row>
        <row r="5">
          <cell r="D5">
            <v>10.6</v>
          </cell>
          <cell r="E5">
            <v>9.8000000000000007</v>
          </cell>
          <cell r="F5">
            <v>9.5</v>
          </cell>
          <cell r="G5">
            <v>8.6999999999999993</v>
          </cell>
          <cell r="H5">
            <v>7.1</v>
          </cell>
          <cell r="I5">
            <v>7</v>
          </cell>
          <cell r="J5">
            <v>7.4</v>
          </cell>
          <cell r="K5">
            <v>6.4</v>
          </cell>
        </row>
        <row r="7">
          <cell r="D7">
            <v>11</v>
          </cell>
          <cell r="E7">
            <v>10.6</v>
          </cell>
          <cell r="F7">
            <v>9.4</v>
          </cell>
          <cell r="G7">
            <v>8.5</v>
          </cell>
          <cell r="H7">
            <v>7.2</v>
          </cell>
          <cell r="I7">
            <v>6.6</v>
          </cell>
          <cell r="J7">
            <v>7.2</v>
          </cell>
          <cell r="K7">
            <v>5.8</v>
          </cell>
        </row>
        <row r="9">
          <cell r="D9">
            <v>17.7</v>
          </cell>
          <cell r="E9">
            <v>16.3</v>
          </cell>
          <cell r="F9">
            <v>15.4</v>
          </cell>
          <cell r="G9">
            <v>13.8</v>
          </cell>
          <cell r="H9">
            <v>11.9</v>
          </cell>
          <cell r="I9">
            <v>11.4</v>
          </cell>
          <cell r="J9">
            <v>12.2</v>
          </cell>
          <cell r="K9">
            <v>10.5</v>
          </cell>
        </row>
        <row r="23">
          <cell r="D23">
            <v>0</v>
          </cell>
          <cell r="E23">
            <v>0</v>
          </cell>
          <cell r="F23">
            <v>4.3</v>
          </cell>
          <cell r="G23">
            <v>4.4000000000000004</v>
          </cell>
          <cell r="H23">
            <v>4.8</v>
          </cell>
          <cell r="I23">
            <v>5.9</v>
          </cell>
          <cell r="J23">
            <v>5</v>
          </cell>
          <cell r="K23">
            <v>6.7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0.1</v>
          </cell>
          <cell r="H25">
            <v>0.4</v>
          </cell>
          <cell r="I25">
            <v>0.3</v>
          </cell>
          <cell r="J25">
            <v>0.4</v>
          </cell>
          <cell r="K25">
            <v>0.3</v>
          </cell>
        </row>
      </sheetData>
      <sheetData sheetId="16"/>
      <sheetData sheetId="17"/>
      <sheetData sheetId="18"/>
      <sheetData sheetId="19"/>
      <sheetData sheetId="20">
        <row r="1">
          <cell r="D1">
            <v>44136</v>
          </cell>
        </row>
      </sheetData>
      <sheetData sheetId="21"/>
      <sheetData sheetId="22"/>
      <sheetData sheetId="23"/>
      <sheetData sheetId="24"/>
      <sheetData sheetId="25"/>
      <sheetData sheetId="26" refreshError="1"/>
      <sheetData sheetId="27">
        <row r="1">
          <cell r="C1">
            <v>2015</v>
          </cell>
        </row>
      </sheetData>
      <sheetData sheetId="28">
        <row r="1">
          <cell r="C1">
            <v>44136</v>
          </cell>
        </row>
      </sheetData>
      <sheetData sheetId="29">
        <row r="1">
          <cell r="C1">
            <v>2015</v>
          </cell>
        </row>
      </sheetData>
      <sheetData sheetId="30">
        <row r="1">
          <cell r="C1">
            <v>44136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DC11-1D75-4F6C-9AAF-70D9DD546DE0}">
  <sheetPr>
    <tabColor indexed="61"/>
  </sheetPr>
  <dimension ref="A3:W55"/>
  <sheetViews>
    <sheetView showGridLines="0" tabSelected="1" zoomScaleNormal="100" zoomScaleSheetLayoutView="100" workbookViewId="0">
      <selection activeCell="D31" sqref="D31"/>
    </sheetView>
  </sheetViews>
  <sheetFormatPr defaultRowHeight="12.75" x14ac:dyDescent="0.2"/>
  <cols>
    <col min="1" max="1" width="5.7109375" customWidth="1"/>
    <col min="2" max="2" width="12.5703125" customWidth="1"/>
    <col min="3" max="3" width="16.85546875" customWidth="1"/>
    <col min="4" max="4" width="8.28515625" customWidth="1"/>
    <col min="5" max="5" width="8.140625" customWidth="1"/>
    <col min="6" max="7" width="8.28515625" customWidth="1"/>
    <col min="8" max="10" width="8.140625" customWidth="1"/>
    <col min="11" max="11" width="8.42578125" customWidth="1"/>
    <col min="12" max="12" width="7.140625" customWidth="1"/>
    <col min="14" max="14" width="12.7109375" customWidth="1"/>
    <col min="15" max="15" width="9.5703125" customWidth="1"/>
  </cols>
  <sheetData>
    <row r="3" spans="2:11" x14ac:dyDescent="0.2">
      <c r="B3" s="2" t="str">
        <f>"Incidence Fact Sheet " &amp;TEXT([1]Bases!I7,"mmmm yyyy")</f>
        <v>Incidence Fact Sheet April 2021</v>
      </c>
      <c r="C3" s="2"/>
      <c r="D3" s="2"/>
      <c r="E3" s="2"/>
      <c r="F3" s="2"/>
      <c r="G3" s="2"/>
      <c r="H3" s="2"/>
      <c r="J3" s="7"/>
      <c r="K3" s="7"/>
    </row>
    <row r="4" spans="2:11" x14ac:dyDescent="0.2">
      <c r="B4" s="1"/>
      <c r="C4" s="1"/>
      <c r="D4" s="1"/>
      <c r="E4" s="1"/>
      <c r="F4" s="1"/>
      <c r="G4" s="1"/>
      <c r="H4" s="1"/>
      <c r="I4" s="1"/>
    </row>
    <row r="5" spans="2:11" ht="18.75" customHeight="1" x14ac:dyDescent="0.25">
      <c r="B5" s="3" t="str">
        <f>"1. Smoking Status "&amp;D10&amp;" - MAT "&amp;TEXT([1]Bases!I7,"mmmm yyyy")</f>
        <v>1. Smoking Status 2015 - MAT April 2021</v>
      </c>
    </row>
    <row r="7" spans="2:11" ht="12.75" customHeight="1" x14ac:dyDescent="0.2">
      <c r="B7" t="s">
        <v>65</v>
      </c>
    </row>
    <row r="8" spans="2:11" ht="12.75" customHeight="1" x14ac:dyDescent="0.2">
      <c r="B8" t="str">
        <f>"Reporting Period: "&amp;TEXT([1]Bases!E17,"mmmm yy")&amp;" - "&amp;TEXT([1]Bases!C16,"mmmm yy")&amp;" (average annual n = "&amp;TEXT([1]Bases!C14,"#,#")&amp;")"</f>
        <v>Reporting Period: January 15 - April 21 (average annual n = 9,013)</v>
      </c>
    </row>
    <row r="9" spans="2:11" ht="6" customHeight="1" thickBot="1" x14ac:dyDescent="0.25"/>
    <row r="10" spans="2:11" ht="22.5" customHeight="1" x14ac:dyDescent="0.2">
      <c r="B10" s="82" t="s">
        <v>68</v>
      </c>
      <c r="C10" s="83"/>
      <c r="D10" s="88">
        <f>[1]Years!D1</f>
        <v>2015</v>
      </c>
      <c r="E10" s="88">
        <f>[1]Years!E1</f>
        <v>2016</v>
      </c>
      <c r="F10" s="88">
        <f>[1]Years!F1</f>
        <v>2017</v>
      </c>
      <c r="G10" s="88">
        <f>[1]Years!G1</f>
        <v>2018</v>
      </c>
      <c r="H10" s="88">
        <f>[1]Years!H1</f>
        <v>2019</v>
      </c>
      <c r="I10" s="88">
        <f>[1]Years!I1</f>
        <v>2020</v>
      </c>
      <c r="J10" s="88" t="str">
        <f>[1]Bases!H9</f>
        <v>MAT Apr20</v>
      </c>
      <c r="K10" s="91" t="str">
        <f>[1]Bases!I9</f>
        <v>MAT Apr21</v>
      </c>
    </row>
    <row r="11" spans="2:11" ht="22.5" customHeight="1" x14ac:dyDescent="0.2">
      <c r="B11" s="84"/>
      <c r="C11" s="85"/>
      <c r="D11" s="89"/>
      <c r="E11" s="89"/>
      <c r="F11" s="89"/>
      <c r="G11" s="89"/>
      <c r="H11" s="89"/>
      <c r="I11" s="89"/>
      <c r="J11" s="89"/>
      <c r="K11" s="92"/>
    </row>
    <row r="12" spans="2:11" ht="13.5" thickBot="1" x14ac:dyDescent="0.25">
      <c r="B12" s="86"/>
      <c r="C12" s="87"/>
      <c r="D12" s="90"/>
      <c r="E12" s="90"/>
      <c r="F12" s="90"/>
      <c r="G12" s="90"/>
      <c r="H12" s="90"/>
      <c r="I12" s="90"/>
      <c r="J12" s="90"/>
      <c r="K12" s="93"/>
    </row>
    <row r="13" spans="2:11" ht="13.5" customHeight="1" thickTop="1" x14ac:dyDescent="0.2">
      <c r="B13" s="94" t="s">
        <v>124</v>
      </c>
      <c r="C13" s="95"/>
      <c r="D13" s="10">
        <f>IF(ROUND([1]Years!D5,1)=0,"-",([1]Years!D5/100))</f>
        <v>0.106</v>
      </c>
      <c r="E13" s="10">
        <f>IF(ROUND([1]Years!E5,1)=0,"-",([1]Years!E5/100))</f>
        <v>9.8000000000000004E-2</v>
      </c>
      <c r="F13" s="10">
        <f>IF(ROUND([1]Years!F5,1)=0,"-",([1]Years!F5/100))</f>
        <v>9.5000000000000001E-2</v>
      </c>
      <c r="G13" s="10">
        <f>IF(ROUND([1]Years!G5,1)=0,"-",([1]Years!G5/100))</f>
        <v>8.6999999999999994E-2</v>
      </c>
      <c r="H13" s="43">
        <f>IF(ROUND([1]Years!H5,1)=0,"-",([1]Years!H5/100))</f>
        <v>7.0999999999999994E-2</v>
      </c>
      <c r="I13" s="10">
        <f>IF(ROUND([1]Years!I5,1)=0,"-",([1]Years!I5/100))</f>
        <v>7.0000000000000007E-2</v>
      </c>
      <c r="J13" s="10">
        <f>IF(ROUND([1]Years!J5,1)=0,"-",([1]Years!J5/100))</f>
        <v>7.400000000000001E-2</v>
      </c>
      <c r="K13" s="61">
        <f>IF(ROUND([1]Years!K5,1)=0,"-",([1]Years!K5/100))</f>
        <v>6.4000000000000001E-2</v>
      </c>
    </row>
    <row r="14" spans="2:11" x14ac:dyDescent="0.2">
      <c r="B14" s="96" t="s">
        <v>125</v>
      </c>
      <c r="C14" s="97"/>
      <c r="D14" s="28">
        <f>IF(ROUND([1]Years!D7,1)=0,"-",([1]Years!D7/100))</f>
        <v>0.11</v>
      </c>
      <c r="E14" s="28">
        <f>IF(ROUND([1]Years!E7,1)=0,"-",([1]Years!E7/100))</f>
        <v>0.106</v>
      </c>
      <c r="F14" s="28">
        <f>IF(ROUND([1]Years!F7,1)=0,"-",([1]Years!F7/100))</f>
        <v>9.4E-2</v>
      </c>
      <c r="G14" s="28">
        <f>IF(ROUND([1]Years!G7,1)=0,"-",([1]Years!G7/100))</f>
        <v>8.5000000000000006E-2</v>
      </c>
      <c r="H14" s="44">
        <f>IF(ROUND([1]Years!H7,1)=0,"-",([1]Years!H7/100))</f>
        <v>7.2000000000000008E-2</v>
      </c>
      <c r="I14" s="28">
        <f>IF(ROUND([1]Years!I7,1)=0,"-",([1]Years!I7/100))</f>
        <v>6.6000000000000003E-2</v>
      </c>
      <c r="J14" s="28">
        <f>IF(ROUND([1]Years!J7,1)=0,"-",([1]Years!J7/100))</f>
        <v>7.2000000000000008E-2</v>
      </c>
      <c r="K14" s="29">
        <f>IF(ROUND([1]Years!K7,1)=0,"-",([1]Years!K7/100))</f>
        <v>5.7999999999999996E-2</v>
      </c>
    </row>
    <row r="15" spans="2:11" x14ac:dyDescent="0.2">
      <c r="B15" s="80" t="s">
        <v>13</v>
      </c>
      <c r="C15" s="81"/>
      <c r="D15" s="10">
        <f>IF(ROUND([1]Years!D9,1)=0,"-",([1]Years!D9/100))</f>
        <v>0.17699999999999999</v>
      </c>
      <c r="E15" s="10">
        <f>IF(ROUND([1]Years!E9,1)=0,"-",([1]Years!E9/100))</f>
        <v>0.16300000000000001</v>
      </c>
      <c r="F15" s="10">
        <f>IF(ROUND([1]Years!F9,1)=0,"-",([1]Years!F9/100))</f>
        <v>0.154</v>
      </c>
      <c r="G15" s="10">
        <f>IF(ROUND([1]Years!G9,1)=0,"-",([1]Years!G9/100))</f>
        <v>0.13800000000000001</v>
      </c>
      <c r="H15" s="43">
        <f>IF(ROUND([1]Years!H9,1)=0,"-",([1]Years!H9/100))</f>
        <v>0.11900000000000001</v>
      </c>
      <c r="I15" s="10">
        <f>IF(ROUND([1]Years!I9,1)=0,"-",([1]Years!I9/100))</f>
        <v>0.114</v>
      </c>
      <c r="J15" s="10">
        <f>IF(ROUND([1]Years!J9,1)=0,"-",([1]Years!J9/100))</f>
        <v>0.122</v>
      </c>
      <c r="K15" s="12">
        <f>IF(ROUND([1]Years!K9,1)=0,"-",([1]Years!K9/100))</f>
        <v>0.105</v>
      </c>
    </row>
    <row r="16" spans="2:11" x14ac:dyDescent="0.2">
      <c r="B16" s="96" t="s">
        <v>126</v>
      </c>
      <c r="C16" s="97"/>
      <c r="D16" s="28" t="str">
        <f>IF(ROUND([1]Years!D23,1)=0,"-",([1]Years!D23/100))</f>
        <v>-</v>
      </c>
      <c r="E16" s="28" t="str">
        <f>IF(ROUND([1]Years!E23,1)=0,"-",([1]Years!E23/100))</f>
        <v>-</v>
      </c>
      <c r="F16" s="28">
        <f>IF(ROUND([1]Years!F23,1)=0,"-",([1]Years!F23/100))</f>
        <v>4.2999999999999997E-2</v>
      </c>
      <c r="G16" s="28">
        <f>IF(ROUND([1]Years!G23,1)=0,"-",([1]Years!G23/100))</f>
        <v>4.4000000000000004E-2</v>
      </c>
      <c r="H16" s="44">
        <f>IF(ROUND([1]Years!H23,1)=0,"-",([1]Years!H23/100))</f>
        <v>4.8000000000000001E-2</v>
      </c>
      <c r="I16" s="28">
        <f>IF(ROUND([1]Years!I23,1)=0,"-",([1]Years!I23/100))</f>
        <v>5.9000000000000004E-2</v>
      </c>
      <c r="J16" s="28">
        <f>IF(ROUND([1]Years!J23,1)=0,"-",([1]Years!J23/100))</f>
        <v>0.05</v>
      </c>
      <c r="K16" s="29">
        <f>IF(ROUND([1]Years!K23,1)=0,"-",([1]Years!K23/100))</f>
        <v>6.7000000000000004E-2</v>
      </c>
    </row>
    <row r="17" spans="2:23" ht="13.5" thickBot="1" x14ac:dyDescent="0.25">
      <c r="B17" s="99" t="s">
        <v>205</v>
      </c>
      <c r="C17" s="100"/>
      <c r="D17" s="45" t="str">
        <f>IF(ROUND([1]Years!D25,1)=0,"-",([1]Years!D25/100))</f>
        <v>-</v>
      </c>
      <c r="E17" s="45" t="str">
        <f>IF(ROUND([1]Years!E25,1)=0,"-",([1]Years!E25/100))</f>
        <v>-</v>
      </c>
      <c r="F17" s="45" t="str">
        <f>IF(ROUND([1]Years!F25,1)=0,"-",([1]Years!F25/100))</f>
        <v>-</v>
      </c>
      <c r="G17" s="45">
        <f>IF(ROUND([1]Years!G25,1)=0,"-",([1]Years!G25/100))</f>
        <v>1E-3</v>
      </c>
      <c r="H17" s="45">
        <f>IF(ROUND([1]Years!H25,1)=0,"-",([1]Years!H25/100))</f>
        <v>4.0000000000000001E-3</v>
      </c>
      <c r="I17" s="45">
        <f>IF(ROUND([1]Years!I25,1)=0,"-",([1]Years!I25/100))</f>
        <v>3.0000000000000001E-3</v>
      </c>
      <c r="J17" s="45">
        <f>IF(ROUND([1]Years!J25,1)=0,"-",([1]Years!J25/100))</f>
        <v>4.0000000000000001E-3</v>
      </c>
      <c r="K17" s="46">
        <f>IF(ROUND([1]Years!K25,1)=0,"-",([1]Years!K25/100))</f>
        <v>3.0000000000000001E-3</v>
      </c>
    </row>
    <row r="18" spans="2:23" x14ac:dyDescent="0.2">
      <c r="B18" s="62" t="s">
        <v>91</v>
      </c>
    </row>
    <row r="19" spans="2:23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N19" s="64"/>
      <c r="O19" s="64"/>
      <c r="P19" s="65"/>
      <c r="Q19" s="65"/>
      <c r="R19" s="65"/>
      <c r="S19" s="65"/>
      <c r="T19" s="65"/>
      <c r="U19" s="65"/>
      <c r="V19" s="65"/>
      <c r="W19" s="65"/>
    </row>
    <row r="20" spans="2:23" ht="22.5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N20" s="98"/>
      <c r="O20" s="98"/>
      <c r="P20" s="65"/>
      <c r="Q20" s="65"/>
      <c r="R20" s="65"/>
      <c r="S20" s="65"/>
      <c r="T20" s="65"/>
      <c r="U20" s="65"/>
      <c r="V20" s="65"/>
      <c r="W20" s="65"/>
    </row>
    <row r="21" spans="2:23" ht="23.25" customHeight="1" x14ac:dyDescent="0.2">
      <c r="B21" s="66" t="s">
        <v>12</v>
      </c>
    </row>
    <row r="24" spans="2:23" x14ac:dyDescent="0.2">
      <c r="B24" s="8"/>
    </row>
    <row r="30" spans="2:23" ht="13.5" customHeight="1" x14ac:dyDescent="0.2"/>
    <row r="43" ht="12.75" customHeight="1" x14ac:dyDescent="0.2"/>
    <row r="49" spans="1:1" ht="12" customHeight="1" x14ac:dyDescent="0.2"/>
    <row r="53" spans="1:1" ht="12.75" customHeight="1" x14ac:dyDescent="0.2">
      <c r="A53" s="66"/>
    </row>
    <row r="54" spans="1:1" ht="13.5" customHeight="1" x14ac:dyDescent="0.2"/>
    <row r="55" spans="1:1" ht="12.75" customHeight="1" x14ac:dyDescent="0.2"/>
  </sheetData>
  <mergeCells count="15">
    <mergeCell ref="N20:O20"/>
    <mergeCell ref="B16:C16"/>
    <mergeCell ref="B17:C17"/>
    <mergeCell ref="I10:I12"/>
    <mergeCell ref="J10:J12"/>
    <mergeCell ref="K10:K12"/>
    <mergeCell ref="B13:C13"/>
    <mergeCell ref="B14:C14"/>
    <mergeCell ref="G10:G12"/>
    <mergeCell ref="H10:H12"/>
    <mergeCell ref="B15:C15"/>
    <mergeCell ref="B10:C12"/>
    <mergeCell ref="D10:D12"/>
    <mergeCell ref="E10:E12"/>
    <mergeCell ref="F10:F12"/>
  </mergeCells>
  <pageMargins left="0.25" right="0.24" top="0.25" bottom="0.24" header="0.25" footer="0.25"/>
  <pageSetup paperSize="9" scale="8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K23"/>
  <sheetViews>
    <sheetView workbookViewId="0">
      <selection activeCell="E18" sqref="E18"/>
    </sheetView>
  </sheetViews>
  <sheetFormatPr defaultRowHeight="12.75" x14ac:dyDescent="0.2"/>
  <cols>
    <col min="2" max="2" width="35.7109375" customWidth="1"/>
    <col min="10" max="10" width="17.85546875" customWidth="1"/>
    <col min="11" max="11" width="18.140625" customWidth="1"/>
    <col min="12" max="12" width="17.5703125" bestFit="1" customWidth="1"/>
  </cols>
  <sheetData>
    <row r="1" spans="1:11" x14ac:dyDescent="0.2">
      <c r="A1" t="s">
        <v>0</v>
      </c>
      <c r="C1" t="s">
        <v>1</v>
      </c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 t="s">
        <v>247</v>
      </c>
      <c r="K1" t="s">
        <v>248</v>
      </c>
    </row>
    <row r="2" spans="1:11" x14ac:dyDescent="0.2">
      <c r="A2" t="s">
        <v>2</v>
      </c>
      <c r="B2" t="s">
        <v>3</v>
      </c>
      <c r="C2">
        <v>208639</v>
      </c>
      <c r="D2">
        <v>9314</v>
      </c>
      <c r="E2">
        <v>8948</v>
      </c>
      <c r="F2">
        <v>8987</v>
      </c>
      <c r="G2">
        <v>8749</v>
      </c>
      <c r="H2">
        <v>8715</v>
      </c>
      <c r="I2">
        <v>9231</v>
      </c>
      <c r="J2">
        <v>8813</v>
      </c>
      <c r="K2">
        <v>9207</v>
      </c>
    </row>
    <row r="3" spans="1:11" x14ac:dyDescent="0.2">
      <c r="A3" t="s">
        <v>4</v>
      </c>
      <c r="B3" t="s">
        <v>5</v>
      </c>
      <c r="C3">
        <v>2650</v>
      </c>
      <c r="D3">
        <v>2790</v>
      </c>
      <c r="E3">
        <v>2835</v>
      </c>
      <c r="F3">
        <v>2909</v>
      </c>
      <c r="G3">
        <v>2972</v>
      </c>
      <c r="H3">
        <v>3019</v>
      </c>
      <c r="I3">
        <v>3025</v>
      </c>
      <c r="J3">
        <v>3018</v>
      </c>
      <c r="K3">
        <v>3057</v>
      </c>
    </row>
    <row r="4" spans="1:11" x14ac:dyDescent="0.2">
      <c r="A4" t="s">
        <v>82</v>
      </c>
      <c r="B4" t="s">
        <v>6</v>
      </c>
      <c r="C4">
        <v>358</v>
      </c>
      <c r="D4">
        <v>295</v>
      </c>
      <c r="E4">
        <v>277</v>
      </c>
      <c r="F4">
        <v>277</v>
      </c>
      <c r="G4">
        <v>259</v>
      </c>
      <c r="H4">
        <v>216</v>
      </c>
      <c r="I4">
        <v>212</v>
      </c>
      <c r="J4">
        <v>218</v>
      </c>
      <c r="K4">
        <v>203</v>
      </c>
    </row>
    <row r="5" spans="1:11" x14ac:dyDescent="0.2">
      <c r="A5" t="s">
        <v>7</v>
      </c>
      <c r="B5" t="s">
        <v>6</v>
      </c>
      <c r="C5">
        <v>13.5</v>
      </c>
      <c r="D5">
        <v>10.6</v>
      </c>
      <c r="E5">
        <v>9.8000000000000007</v>
      </c>
      <c r="F5">
        <v>9.5</v>
      </c>
      <c r="G5">
        <v>8.6999999999999993</v>
      </c>
      <c r="H5">
        <v>7.1</v>
      </c>
      <c r="I5">
        <v>7</v>
      </c>
      <c r="J5">
        <v>7.2</v>
      </c>
      <c r="K5">
        <v>6.6</v>
      </c>
    </row>
    <row r="6" spans="1:11" x14ac:dyDescent="0.2">
      <c r="A6" t="s">
        <v>82</v>
      </c>
      <c r="B6" t="s">
        <v>8</v>
      </c>
      <c r="C6">
        <v>346</v>
      </c>
      <c r="D6">
        <v>307</v>
      </c>
      <c r="E6">
        <v>301</v>
      </c>
      <c r="F6">
        <v>273</v>
      </c>
      <c r="G6">
        <v>253</v>
      </c>
      <c r="H6">
        <v>217</v>
      </c>
      <c r="I6">
        <v>199</v>
      </c>
      <c r="J6">
        <v>220</v>
      </c>
      <c r="K6">
        <v>184</v>
      </c>
    </row>
    <row r="7" spans="1:11" x14ac:dyDescent="0.2">
      <c r="A7" t="s">
        <v>7</v>
      </c>
      <c r="B7" t="s">
        <v>8</v>
      </c>
      <c r="C7">
        <v>13.1</v>
      </c>
      <c r="D7">
        <v>11</v>
      </c>
      <c r="E7">
        <v>10.6</v>
      </c>
      <c r="F7">
        <v>9.4</v>
      </c>
      <c r="G7">
        <v>8.5</v>
      </c>
      <c r="H7">
        <v>7.2</v>
      </c>
      <c r="I7">
        <v>6.6</v>
      </c>
      <c r="J7">
        <v>7.3</v>
      </c>
      <c r="K7">
        <v>6</v>
      </c>
    </row>
    <row r="8" spans="1:11" x14ac:dyDescent="0.2">
      <c r="A8" t="s">
        <v>82</v>
      </c>
      <c r="B8" t="s">
        <v>9</v>
      </c>
      <c r="C8">
        <v>550</v>
      </c>
      <c r="D8">
        <v>494</v>
      </c>
      <c r="E8">
        <v>461</v>
      </c>
      <c r="F8">
        <v>447</v>
      </c>
      <c r="G8">
        <v>410</v>
      </c>
      <c r="H8">
        <v>360</v>
      </c>
      <c r="I8">
        <v>346</v>
      </c>
      <c r="J8">
        <v>367</v>
      </c>
      <c r="K8">
        <v>332</v>
      </c>
    </row>
    <row r="9" spans="1:11" x14ac:dyDescent="0.2">
      <c r="A9" t="s">
        <v>7</v>
      </c>
      <c r="B9" t="s">
        <v>9</v>
      </c>
      <c r="C9">
        <v>20.7</v>
      </c>
      <c r="D9">
        <v>17.7</v>
      </c>
      <c r="E9">
        <v>16.3</v>
      </c>
      <c r="F9">
        <v>15.4</v>
      </c>
      <c r="G9">
        <v>13.8</v>
      </c>
      <c r="H9">
        <v>11.9</v>
      </c>
      <c r="I9">
        <v>11.4</v>
      </c>
      <c r="J9">
        <v>12.1</v>
      </c>
      <c r="K9">
        <v>10.9</v>
      </c>
    </row>
    <row r="10" spans="1:11" x14ac:dyDescent="0.2">
      <c r="A10" t="s">
        <v>82</v>
      </c>
      <c r="B10" t="s">
        <v>60</v>
      </c>
      <c r="C10">
        <v>155</v>
      </c>
      <c r="D10">
        <v>108</v>
      </c>
      <c r="E10">
        <v>116</v>
      </c>
      <c r="F10">
        <v>104</v>
      </c>
      <c r="G10">
        <v>101</v>
      </c>
      <c r="H10">
        <v>72</v>
      </c>
      <c r="I10">
        <v>64</v>
      </c>
      <c r="J10">
        <v>71</v>
      </c>
      <c r="K10">
        <v>55</v>
      </c>
    </row>
    <row r="11" spans="1:11" x14ac:dyDescent="0.2">
      <c r="A11" t="s">
        <v>7</v>
      </c>
      <c r="B11" t="s">
        <v>60</v>
      </c>
      <c r="C11">
        <v>5.8</v>
      </c>
      <c r="D11">
        <v>3.9</v>
      </c>
      <c r="E11">
        <v>4.0999999999999996</v>
      </c>
      <c r="F11">
        <v>3.6</v>
      </c>
      <c r="G11">
        <v>3.4</v>
      </c>
      <c r="H11">
        <v>2.4</v>
      </c>
      <c r="I11">
        <v>2.1</v>
      </c>
      <c r="J11">
        <v>2.2999999999999998</v>
      </c>
      <c r="K11">
        <v>1.8</v>
      </c>
    </row>
    <row r="12" spans="1:11" x14ac:dyDescent="0.2">
      <c r="A12" t="s">
        <v>82</v>
      </c>
      <c r="B12" t="s">
        <v>75</v>
      </c>
      <c r="C12">
        <v>192</v>
      </c>
      <c r="D12">
        <v>181</v>
      </c>
      <c r="E12">
        <v>157</v>
      </c>
      <c r="F12">
        <v>166</v>
      </c>
      <c r="G12">
        <v>149</v>
      </c>
      <c r="H12">
        <v>140</v>
      </c>
      <c r="I12">
        <v>141</v>
      </c>
      <c r="J12">
        <v>141</v>
      </c>
      <c r="K12">
        <v>139</v>
      </c>
    </row>
    <row r="13" spans="1:11" x14ac:dyDescent="0.2">
      <c r="A13" t="s">
        <v>7</v>
      </c>
      <c r="B13" t="s">
        <v>75</v>
      </c>
      <c r="C13">
        <v>7.3</v>
      </c>
      <c r="D13">
        <v>6.5</v>
      </c>
      <c r="E13">
        <v>5.5</v>
      </c>
      <c r="F13">
        <v>5.7</v>
      </c>
      <c r="G13">
        <v>5</v>
      </c>
      <c r="H13">
        <v>4.5999999999999996</v>
      </c>
      <c r="I13">
        <v>4.7</v>
      </c>
      <c r="J13">
        <v>4.7</v>
      </c>
      <c r="K13">
        <v>4.5999999999999996</v>
      </c>
    </row>
    <row r="14" spans="1:11" x14ac:dyDescent="0.2">
      <c r="A14" t="s">
        <v>82</v>
      </c>
      <c r="B14" t="s">
        <v>76</v>
      </c>
      <c r="C14">
        <v>180</v>
      </c>
      <c r="D14">
        <v>190</v>
      </c>
      <c r="E14">
        <v>175</v>
      </c>
      <c r="F14">
        <v>156</v>
      </c>
      <c r="G14">
        <v>141</v>
      </c>
      <c r="H14">
        <v>138</v>
      </c>
      <c r="I14">
        <v>128</v>
      </c>
      <c r="J14">
        <v>143</v>
      </c>
      <c r="K14">
        <v>122</v>
      </c>
    </row>
    <row r="15" spans="1:11" x14ac:dyDescent="0.2">
      <c r="A15" t="s">
        <v>7</v>
      </c>
      <c r="B15" t="s">
        <v>76</v>
      </c>
      <c r="C15">
        <v>6.8</v>
      </c>
      <c r="D15">
        <v>6.8</v>
      </c>
      <c r="E15">
        <v>6.2</v>
      </c>
      <c r="F15">
        <v>5.4</v>
      </c>
      <c r="G15">
        <v>4.7</v>
      </c>
      <c r="H15">
        <v>4.5999999999999996</v>
      </c>
      <c r="I15">
        <v>4.2</v>
      </c>
      <c r="J15">
        <v>4.7</v>
      </c>
      <c r="K15">
        <v>4</v>
      </c>
    </row>
    <row r="16" spans="1:11" x14ac:dyDescent="0.2">
      <c r="A16" t="s">
        <v>82</v>
      </c>
      <c r="B16" t="s">
        <v>55</v>
      </c>
      <c r="C16">
        <v>13</v>
      </c>
      <c r="D16">
        <v>11</v>
      </c>
      <c r="E16">
        <v>10</v>
      </c>
      <c r="F16">
        <v>18</v>
      </c>
      <c r="G16">
        <v>17</v>
      </c>
      <c r="H16">
        <v>11</v>
      </c>
      <c r="I16">
        <v>10</v>
      </c>
      <c r="J16">
        <v>11</v>
      </c>
      <c r="K16">
        <v>10</v>
      </c>
    </row>
    <row r="17" spans="1:11" x14ac:dyDescent="0.2">
      <c r="A17" t="s">
        <v>7</v>
      </c>
      <c r="B17" t="s">
        <v>55</v>
      </c>
      <c r="C17">
        <v>0.5</v>
      </c>
      <c r="D17">
        <v>0.4</v>
      </c>
      <c r="E17">
        <v>0.4</v>
      </c>
      <c r="F17">
        <v>0.6</v>
      </c>
      <c r="G17">
        <v>0.6</v>
      </c>
      <c r="H17">
        <v>0.4</v>
      </c>
      <c r="I17">
        <v>0.3</v>
      </c>
      <c r="J17">
        <v>0.4</v>
      </c>
      <c r="K17">
        <v>0.3</v>
      </c>
    </row>
    <row r="18" spans="1:11" x14ac:dyDescent="0.2">
      <c r="A18" t="s">
        <v>82</v>
      </c>
      <c r="B18" t="s">
        <v>10</v>
      </c>
      <c r="C18">
        <v>54</v>
      </c>
      <c r="D18">
        <v>36</v>
      </c>
      <c r="E18">
        <v>38</v>
      </c>
      <c r="F18">
        <v>41</v>
      </c>
      <c r="G18">
        <v>37</v>
      </c>
      <c r="H18">
        <v>27</v>
      </c>
      <c r="I18">
        <v>25</v>
      </c>
      <c r="J18">
        <v>24</v>
      </c>
      <c r="K18">
        <v>27</v>
      </c>
    </row>
    <row r="19" spans="1:11" x14ac:dyDescent="0.2">
      <c r="A19" t="s">
        <v>7</v>
      </c>
      <c r="B19" t="s">
        <v>10</v>
      </c>
      <c r="C19">
        <v>2</v>
      </c>
      <c r="D19">
        <v>1.3</v>
      </c>
      <c r="E19">
        <v>1.3</v>
      </c>
      <c r="F19">
        <v>1.4</v>
      </c>
      <c r="G19">
        <v>1.3</v>
      </c>
      <c r="H19">
        <v>0.9</v>
      </c>
      <c r="I19">
        <v>0.8</v>
      </c>
      <c r="J19">
        <v>0.8</v>
      </c>
      <c r="K19">
        <v>0.9</v>
      </c>
    </row>
    <row r="20" spans="1:11" x14ac:dyDescent="0.2">
      <c r="A20" t="s">
        <v>82</v>
      </c>
      <c r="B20" t="s">
        <v>11</v>
      </c>
      <c r="C20">
        <v>580</v>
      </c>
      <c r="D20">
        <v>525</v>
      </c>
      <c r="E20">
        <v>509</v>
      </c>
      <c r="F20">
        <v>492</v>
      </c>
      <c r="G20">
        <v>448</v>
      </c>
      <c r="H20">
        <v>403</v>
      </c>
      <c r="I20">
        <v>378</v>
      </c>
      <c r="J20">
        <v>403</v>
      </c>
      <c r="K20">
        <v>364</v>
      </c>
    </row>
    <row r="21" spans="1:11" x14ac:dyDescent="0.2">
      <c r="A21" t="s">
        <v>7</v>
      </c>
      <c r="B21" t="s">
        <v>11</v>
      </c>
      <c r="C21">
        <v>21.9</v>
      </c>
      <c r="D21">
        <v>18.8</v>
      </c>
      <c r="E21">
        <v>18</v>
      </c>
      <c r="F21">
        <v>16.899999999999999</v>
      </c>
      <c r="G21">
        <v>15.1</v>
      </c>
      <c r="H21">
        <v>13.4</v>
      </c>
      <c r="I21">
        <v>12.5</v>
      </c>
      <c r="J21">
        <v>13.3</v>
      </c>
      <c r="K21">
        <v>11.9</v>
      </c>
    </row>
    <row r="23" spans="1:11" x14ac:dyDescent="0.2">
      <c r="F23" s="4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K27"/>
  <sheetViews>
    <sheetView workbookViewId="0">
      <selection activeCell="E18" sqref="E18"/>
    </sheetView>
  </sheetViews>
  <sheetFormatPr defaultRowHeight="12.75" x14ac:dyDescent="0.2"/>
  <cols>
    <col min="2" max="2" width="17.28515625" customWidth="1"/>
  </cols>
  <sheetData>
    <row r="1" spans="1:11" x14ac:dyDescent="0.2">
      <c r="A1" t="s">
        <v>0</v>
      </c>
      <c r="C1" t="s">
        <v>1</v>
      </c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 t="s">
        <v>247</v>
      </c>
      <c r="K1" t="s">
        <v>248</v>
      </c>
    </row>
    <row r="2" spans="1:11" x14ac:dyDescent="0.2">
      <c r="A2" t="s">
        <v>2</v>
      </c>
      <c r="B2" t="s">
        <v>3</v>
      </c>
      <c r="C2">
        <v>208639</v>
      </c>
      <c r="D2">
        <v>9314</v>
      </c>
      <c r="E2">
        <v>8948</v>
      </c>
      <c r="F2">
        <v>8987</v>
      </c>
      <c r="G2">
        <v>8749</v>
      </c>
      <c r="H2">
        <v>8715</v>
      </c>
      <c r="I2">
        <v>9231</v>
      </c>
      <c r="J2">
        <v>8813</v>
      </c>
      <c r="K2">
        <v>9207</v>
      </c>
    </row>
    <row r="3" spans="1:11" x14ac:dyDescent="0.2">
      <c r="A3" t="s">
        <v>4</v>
      </c>
      <c r="B3" t="s">
        <v>5</v>
      </c>
      <c r="C3">
        <v>2650</v>
      </c>
      <c r="D3">
        <v>2790</v>
      </c>
      <c r="E3">
        <v>2835</v>
      </c>
      <c r="F3">
        <v>2909</v>
      </c>
      <c r="G3">
        <v>2972</v>
      </c>
      <c r="H3">
        <v>3019</v>
      </c>
      <c r="I3">
        <v>3025</v>
      </c>
      <c r="J3">
        <v>3018</v>
      </c>
      <c r="K3">
        <v>3057</v>
      </c>
    </row>
    <row r="4" spans="1:11" x14ac:dyDescent="0.2">
      <c r="A4" t="s">
        <v>81</v>
      </c>
      <c r="B4" t="s">
        <v>9</v>
      </c>
      <c r="C4">
        <v>35702</v>
      </c>
      <c r="D4">
        <v>1549</v>
      </c>
      <c r="E4">
        <v>1371</v>
      </c>
      <c r="F4">
        <v>1317</v>
      </c>
      <c r="G4">
        <v>1201</v>
      </c>
      <c r="H4">
        <v>1033</v>
      </c>
      <c r="I4">
        <v>1062</v>
      </c>
      <c r="J4">
        <v>1060</v>
      </c>
      <c r="K4">
        <v>999</v>
      </c>
    </row>
    <row r="5" spans="1:11" x14ac:dyDescent="0.2">
      <c r="A5" t="s">
        <v>82</v>
      </c>
      <c r="B5" t="s">
        <v>9</v>
      </c>
      <c r="C5">
        <v>550</v>
      </c>
      <c r="D5">
        <v>494</v>
      </c>
      <c r="E5">
        <v>461</v>
      </c>
      <c r="F5">
        <v>447</v>
      </c>
      <c r="G5">
        <v>410</v>
      </c>
      <c r="H5">
        <v>360</v>
      </c>
      <c r="I5">
        <v>346</v>
      </c>
      <c r="J5">
        <v>367</v>
      </c>
      <c r="K5">
        <v>332</v>
      </c>
    </row>
    <row r="6" spans="1:11" x14ac:dyDescent="0.2">
      <c r="A6" t="s">
        <v>7</v>
      </c>
      <c r="B6" t="s">
        <v>9</v>
      </c>
      <c r="C6">
        <v>20.7</v>
      </c>
      <c r="D6">
        <v>17.7</v>
      </c>
      <c r="E6">
        <v>16.3</v>
      </c>
      <c r="F6">
        <v>15.4</v>
      </c>
      <c r="G6">
        <v>13.8</v>
      </c>
      <c r="H6">
        <v>11.9</v>
      </c>
      <c r="I6">
        <v>11.4</v>
      </c>
      <c r="J6">
        <v>12.1</v>
      </c>
      <c r="K6">
        <v>10.9</v>
      </c>
    </row>
    <row r="7" spans="1:11" x14ac:dyDescent="0.2">
      <c r="A7" t="s">
        <v>26</v>
      </c>
      <c r="B7" t="s">
        <v>56</v>
      </c>
    </row>
    <row r="8" spans="1:11" x14ac:dyDescent="0.2">
      <c r="A8" t="s">
        <v>0</v>
      </c>
      <c r="C8" t="s">
        <v>1</v>
      </c>
      <c r="D8">
        <v>2015</v>
      </c>
      <c r="E8">
        <v>2016</v>
      </c>
      <c r="F8">
        <v>2017</v>
      </c>
      <c r="G8">
        <v>2018</v>
      </c>
      <c r="H8">
        <v>2019</v>
      </c>
      <c r="I8">
        <v>2020</v>
      </c>
      <c r="J8" t="s">
        <v>247</v>
      </c>
      <c r="K8" t="s">
        <v>248</v>
      </c>
    </row>
    <row r="9" spans="1:11" x14ac:dyDescent="0.2">
      <c r="A9" t="s">
        <v>2</v>
      </c>
      <c r="B9" t="s">
        <v>3</v>
      </c>
      <c r="C9">
        <v>102080</v>
      </c>
      <c r="D9">
        <v>4925</v>
      </c>
      <c r="E9">
        <v>4687</v>
      </c>
      <c r="F9">
        <v>4694</v>
      </c>
      <c r="G9">
        <v>4568</v>
      </c>
      <c r="H9">
        <v>4545</v>
      </c>
      <c r="I9">
        <v>4823</v>
      </c>
      <c r="J9">
        <v>4607</v>
      </c>
      <c r="K9">
        <v>4822</v>
      </c>
    </row>
    <row r="10" spans="1:11" x14ac:dyDescent="0.2">
      <c r="A10" t="s">
        <v>4</v>
      </c>
      <c r="B10" t="s">
        <v>5</v>
      </c>
      <c r="C10">
        <v>1364</v>
      </c>
      <c r="D10">
        <v>1470</v>
      </c>
      <c r="E10">
        <v>1511</v>
      </c>
      <c r="F10">
        <v>1548</v>
      </c>
      <c r="G10">
        <v>1566</v>
      </c>
      <c r="H10">
        <v>1610</v>
      </c>
      <c r="I10">
        <v>1599</v>
      </c>
      <c r="J10">
        <v>1600</v>
      </c>
      <c r="K10">
        <v>1621</v>
      </c>
    </row>
    <row r="11" spans="1:11" x14ac:dyDescent="0.2">
      <c r="A11" t="s">
        <v>81</v>
      </c>
      <c r="B11" t="s">
        <v>9</v>
      </c>
      <c r="C11">
        <v>17019</v>
      </c>
      <c r="D11">
        <v>859</v>
      </c>
      <c r="E11">
        <v>738</v>
      </c>
      <c r="F11">
        <v>671</v>
      </c>
      <c r="G11">
        <v>611</v>
      </c>
      <c r="H11">
        <v>544</v>
      </c>
      <c r="I11">
        <v>533</v>
      </c>
      <c r="J11">
        <v>555</v>
      </c>
      <c r="K11">
        <v>508</v>
      </c>
    </row>
    <row r="12" spans="1:11" x14ac:dyDescent="0.2">
      <c r="A12" t="s">
        <v>82</v>
      </c>
      <c r="B12" t="s">
        <v>9</v>
      </c>
      <c r="C12">
        <v>281</v>
      </c>
      <c r="D12">
        <v>270</v>
      </c>
      <c r="E12">
        <v>245</v>
      </c>
      <c r="F12">
        <v>232</v>
      </c>
      <c r="G12">
        <v>217</v>
      </c>
      <c r="H12">
        <v>195</v>
      </c>
      <c r="I12">
        <v>176</v>
      </c>
      <c r="J12">
        <v>201</v>
      </c>
      <c r="K12">
        <v>171</v>
      </c>
    </row>
    <row r="13" spans="1:11" x14ac:dyDescent="0.2">
      <c r="A13" t="s">
        <v>7</v>
      </c>
      <c r="B13" t="s">
        <v>9</v>
      </c>
      <c r="C13">
        <v>20.6</v>
      </c>
      <c r="D13">
        <v>18.399999999999999</v>
      </c>
      <c r="E13">
        <v>16.2</v>
      </c>
      <c r="F13">
        <v>15</v>
      </c>
      <c r="G13">
        <v>13.8</v>
      </c>
      <c r="H13">
        <v>12.1</v>
      </c>
      <c r="I13">
        <v>11</v>
      </c>
      <c r="J13">
        <v>12.5</v>
      </c>
      <c r="K13">
        <v>10.6</v>
      </c>
    </row>
    <row r="14" spans="1:11" x14ac:dyDescent="0.2">
      <c r="A14" t="s">
        <v>26</v>
      </c>
      <c r="B14" t="s">
        <v>57</v>
      </c>
    </row>
    <row r="15" spans="1:11" x14ac:dyDescent="0.2">
      <c r="A15" t="s">
        <v>0</v>
      </c>
      <c r="C15" t="s">
        <v>1</v>
      </c>
      <c r="D15">
        <v>2015</v>
      </c>
      <c r="E15">
        <v>2016</v>
      </c>
      <c r="F15">
        <v>2017</v>
      </c>
      <c r="G15">
        <v>2018</v>
      </c>
      <c r="H15">
        <v>2019</v>
      </c>
      <c r="I15">
        <v>2020</v>
      </c>
      <c r="J15" t="s">
        <v>247</v>
      </c>
      <c r="K15" t="s">
        <v>248</v>
      </c>
    </row>
    <row r="16" spans="1:11" x14ac:dyDescent="0.2">
      <c r="A16" t="s">
        <v>2</v>
      </c>
      <c r="B16" t="s">
        <v>3</v>
      </c>
      <c r="C16">
        <v>48317</v>
      </c>
      <c r="D16">
        <v>2160</v>
      </c>
      <c r="E16">
        <v>2050</v>
      </c>
      <c r="F16">
        <v>2079</v>
      </c>
      <c r="G16">
        <v>2044</v>
      </c>
      <c r="H16">
        <v>2050</v>
      </c>
      <c r="I16">
        <v>2172</v>
      </c>
      <c r="J16">
        <v>2072</v>
      </c>
      <c r="K16">
        <v>2155</v>
      </c>
    </row>
    <row r="17" spans="1:11" x14ac:dyDescent="0.2">
      <c r="A17" t="s">
        <v>4</v>
      </c>
      <c r="B17" t="s">
        <v>5</v>
      </c>
      <c r="C17">
        <v>614</v>
      </c>
      <c r="D17">
        <v>644</v>
      </c>
      <c r="E17">
        <v>639</v>
      </c>
      <c r="F17">
        <v>659</v>
      </c>
      <c r="G17">
        <v>688</v>
      </c>
      <c r="H17">
        <v>683</v>
      </c>
      <c r="I17">
        <v>700</v>
      </c>
      <c r="J17">
        <v>692</v>
      </c>
      <c r="K17">
        <v>703</v>
      </c>
    </row>
    <row r="18" spans="1:11" x14ac:dyDescent="0.2">
      <c r="A18" t="s">
        <v>81</v>
      </c>
      <c r="B18" t="s">
        <v>9</v>
      </c>
      <c r="C18">
        <v>8490</v>
      </c>
      <c r="D18">
        <v>329</v>
      </c>
      <c r="E18">
        <v>286</v>
      </c>
      <c r="F18">
        <v>322</v>
      </c>
      <c r="G18">
        <v>300</v>
      </c>
      <c r="H18">
        <v>259</v>
      </c>
      <c r="I18">
        <v>241</v>
      </c>
      <c r="J18">
        <v>265</v>
      </c>
      <c r="K18">
        <v>231</v>
      </c>
    </row>
    <row r="19" spans="1:11" x14ac:dyDescent="0.2">
      <c r="A19" t="s">
        <v>82</v>
      </c>
      <c r="B19" t="s">
        <v>9</v>
      </c>
      <c r="C19">
        <v>130</v>
      </c>
      <c r="D19">
        <v>105</v>
      </c>
      <c r="E19">
        <v>99</v>
      </c>
      <c r="F19">
        <v>107</v>
      </c>
      <c r="G19">
        <v>98</v>
      </c>
      <c r="H19">
        <v>83</v>
      </c>
      <c r="I19">
        <v>79</v>
      </c>
      <c r="J19">
        <v>85</v>
      </c>
      <c r="K19">
        <v>76</v>
      </c>
    </row>
    <row r="20" spans="1:11" x14ac:dyDescent="0.2">
      <c r="A20" t="s">
        <v>7</v>
      </c>
      <c r="B20" t="s">
        <v>9</v>
      </c>
      <c r="C20">
        <v>21.2</v>
      </c>
      <c r="D20">
        <v>16.3</v>
      </c>
      <c r="E20">
        <v>15.4</v>
      </c>
      <c r="F20">
        <v>16.2</v>
      </c>
      <c r="G20">
        <v>14.3</v>
      </c>
      <c r="H20">
        <v>12.2</v>
      </c>
      <c r="I20">
        <v>11.3</v>
      </c>
      <c r="J20">
        <v>12.3</v>
      </c>
      <c r="K20">
        <v>10.8</v>
      </c>
    </row>
    <row r="21" spans="1:11" x14ac:dyDescent="0.2">
      <c r="A21" t="s">
        <v>26</v>
      </c>
      <c r="B21" t="s">
        <v>58</v>
      </c>
    </row>
    <row r="22" spans="1:11" x14ac:dyDescent="0.2">
      <c r="A22" t="s">
        <v>0</v>
      </c>
      <c r="C22" t="s">
        <v>1</v>
      </c>
      <c r="D22">
        <v>2015</v>
      </c>
      <c r="E22">
        <v>2016</v>
      </c>
      <c r="F22">
        <v>2017</v>
      </c>
      <c r="G22">
        <v>2018</v>
      </c>
      <c r="H22">
        <v>2019</v>
      </c>
      <c r="I22">
        <v>2020</v>
      </c>
      <c r="J22" t="s">
        <v>247</v>
      </c>
      <c r="K22" t="s">
        <v>248</v>
      </c>
    </row>
    <row r="23" spans="1:11" x14ac:dyDescent="0.2">
      <c r="A23" t="s">
        <v>2</v>
      </c>
      <c r="B23" t="s">
        <v>3</v>
      </c>
      <c r="C23">
        <v>54001</v>
      </c>
      <c r="D23">
        <v>2229</v>
      </c>
      <c r="E23">
        <v>2211</v>
      </c>
      <c r="F23">
        <v>2214</v>
      </c>
      <c r="G23">
        <v>2137</v>
      </c>
      <c r="H23">
        <v>2120</v>
      </c>
      <c r="I23">
        <v>2236</v>
      </c>
      <c r="J23">
        <v>2134</v>
      </c>
      <c r="K23">
        <v>2230</v>
      </c>
    </row>
    <row r="24" spans="1:11" x14ac:dyDescent="0.2">
      <c r="A24" t="s">
        <v>4</v>
      </c>
      <c r="B24" t="s">
        <v>5</v>
      </c>
      <c r="C24">
        <v>638</v>
      </c>
      <c r="D24">
        <v>676</v>
      </c>
      <c r="E24">
        <v>685</v>
      </c>
      <c r="F24">
        <v>702</v>
      </c>
      <c r="G24">
        <v>718</v>
      </c>
      <c r="H24">
        <v>727</v>
      </c>
      <c r="I24">
        <v>726</v>
      </c>
      <c r="J24">
        <v>726</v>
      </c>
      <c r="K24">
        <v>733</v>
      </c>
    </row>
    <row r="25" spans="1:11" x14ac:dyDescent="0.2">
      <c r="A25" t="s">
        <v>81</v>
      </c>
      <c r="B25" t="s">
        <v>9</v>
      </c>
      <c r="C25">
        <v>9258</v>
      </c>
      <c r="D25">
        <v>361</v>
      </c>
      <c r="E25">
        <v>347</v>
      </c>
      <c r="F25">
        <v>324</v>
      </c>
      <c r="G25">
        <v>290</v>
      </c>
      <c r="H25">
        <v>230</v>
      </c>
      <c r="I25">
        <v>288</v>
      </c>
      <c r="J25">
        <v>240</v>
      </c>
      <c r="K25">
        <v>260</v>
      </c>
    </row>
    <row r="26" spans="1:11" x14ac:dyDescent="0.2">
      <c r="A26" t="s">
        <v>82</v>
      </c>
      <c r="B26" t="s">
        <v>9</v>
      </c>
      <c r="C26">
        <v>129</v>
      </c>
      <c r="D26">
        <v>119</v>
      </c>
      <c r="E26">
        <v>117</v>
      </c>
      <c r="F26">
        <v>108</v>
      </c>
      <c r="G26">
        <v>95</v>
      </c>
      <c r="H26">
        <v>82</v>
      </c>
      <c r="I26">
        <v>91</v>
      </c>
      <c r="J26">
        <v>81</v>
      </c>
      <c r="K26">
        <v>85</v>
      </c>
    </row>
    <row r="27" spans="1:11" x14ac:dyDescent="0.2">
      <c r="A27" t="s">
        <v>7</v>
      </c>
      <c r="B27" t="s">
        <v>9</v>
      </c>
      <c r="C27">
        <v>20.2</v>
      </c>
      <c r="D27">
        <v>17.600000000000001</v>
      </c>
      <c r="E27">
        <v>17.100000000000001</v>
      </c>
      <c r="F27">
        <v>15.3</v>
      </c>
      <c r="G27">
        <v>13.3</v>
      </c>
      <c r="H27">
        <v>11.3</v>
      </c>
      <c r="I27">
        <v>12.6</v>
      </c>
      <c r="J27">
        <v>11.2</v>
      </c>
      <c r="K27">
        <v>11.5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Y23"/>
  <sheetViews>
    <sheetView workbookViewId="0">
      <selection activeCell="E18" sqref="E18"/>
    </sheetView>
  </sheetViews>
  <sheetFormatPr defaultRowHeight="12.75" x14ac:dyDescent="0.2"/>
  <cols>
    <col min="2" max="2" width="21.5703125" customWidth="1"/>
    <col min="16" max="16" width="9.140625" customWidth="1"/>
  </cols>
  <sheetData>
    <row r="1" spans="1:25" x14ac:dyDescent="0.2">
      <c r="A1" t="s">
        <v>0</v>
      </c>
      <c r="C1" t="s">
        <v>1</v>
      </c>
      <c r="D1">
        <v>2001</v>
      </c>
      <c r="E1">
        <v>2002</v>
      </c>
      <c r="F1">
        <v>2003</v>
      </c>
      <c r="G1">
        <v>2004</v>
      </c>
      <c r="H1">
        <v>2005</v>
      </c>
      <c r="I1">
        <v>2006</v>
      </c>
      <c r="J1">
        <v>2007</v>
      </c>
      <c r="K1">
        <v>2008</v>
      </c>
      <c r="L1">
        <v>2009</v>
      </c>
      <c r="M1">
        <v>2010</v>
      </c>
      <c r="N1">
        <v>2011</v>
      </c>
      <c r="O1">
        <v>2012</v>
      </c>
      <c r="P1">
        <v>2013</v>
      </c>
      <c r="Q1">
        <v>2014</v>
      </c>
      <c r="R1">
        <v>2015</v>
      </c>
      <c r="S1">
        <v>2016</v>
      </c>
      <c r="T1">
        <v>2017</v>
      </c>
      <c r="U1">
        <v>2018</v>
      </c>
      <c r="V1">
        <v>2019</v>
      </c>
      <c r="W1">
        <v>2020</v>
      </c>
      <c r="X1">
        <v>2021</v>
      </c>
      <c r="Y1" t="s">
        <v>248</v>
      </c>
    </row>
    <row r="2" spans="1:25" x14ac:dyDescent="0.2">
      <c r="A2" t="s">
        <v>2</v>
      </c>
      <c r="B2" t="s">
        <v>3</v>
      </c>
      <c r="C2">
        <v>208639</v>
      </c>
      <c r="D2">
        <v>10383</v>
      </c>
      <c r="E2">
        <v>10103</v>
      </c>
      <c r="F2">
        <v>9843</v>
      </c>
      <c r="G2">
        <v>9802</v>
      </c>
      <c r="H2">
        <v>9616</v>
      </c>
      <c r="I2">
        <v>8850</v>
      </c>
      <c r="J2">
        <v>8867</v>
      </c>
      <c r="K2">
        <v>8475</v>
      </c>
      <c r="L2">
        <v>8834</v>
      </c>
      <c r="M2">
        <v>8661</v>
      </c>
      <c r="N2">
        <v>8940</v>
      </c>
      <c r="O2">
        <v>8445</v>
      </c>
      <c r="P2">
        <v>8969</v>
      </c>
      <c r="Q2">
        <v>8396</v>
      </c>
      <c r="R2">
        <v>9314</v>
      </c>
      <c r="S2">
        <v>8948</v>
      </c>
      <c r="T2">
        <v>8987</v>
      </c>
      <c r="U2">
        <v>8749</v>
      </c>
      <c r="V2">
        <v>8715</v>
      </c>
      <c r="W2">
        <v>9231</v>
      </c>
      <c r="X2">
        <v>2234</v>
      </c>
      <c r="Y2">
        <v>9207</v>
      </c>
    </row>
    <row r="3" spans="1:25" x14ac:dyDescent="0.2">
      <c r="A3" t="s">
        <v>4</v>
      </c>
      <c r="B3" t="s">
        <v>5</v>
      </c>
      <c r="C3">
        <v>2650</v>
      </c>
      <c r="D3">
        <v>2322</v>
      </c>
      <c r="E3">
        <v>2352</v>
      </c>
      <c r="F3">
        <v>2400</v>
      </c>
      <c r="G3">
        <v>2461</v>
      </c>
      <c r="H3">
        <v>2515</v>
      </c>
      <c r="I3">
        <v>2541</v>
      </c>
      <c r="J3">
        <v>2563</v>
      </c>
      <c r="K3">
        <v>2593</v>
      </c>
      <c r="L3">
        <v>2642</v>
      </c>
      <c r="M3">
        <v>2687</v>
      </c>
      <c r="N3">
        <v>2714</v>
      </c>
      <c r="O3">
        <v>2726</v>
      </c>
      <c r="P3">
        <v>2738</v>
      </c>
      <c r="Q3">
        <v>2768</v>
      </c>
      <c r="R3">
        <v>2790</v>
      </c>
      <c r="S3">
        <v>2835</v>
      </c>
      <c r="T3">
        <v>2909</v>
      </c>
      <c r="U3">
        <v>2972</v>
      </c>
      <c r="V3">
        <v>3019</v>
      </c>
      <c r="W3">
        <v>3025</v>
      </c>
      <c r="X3">
        <v>3128</v>
      </c>
      <c r="Y3">
        <v>3057</v>
      </c>
    </row>
    <row r="4" spans="1:25" x14ac:dyDescent="0.2">
      <c r="A4" t="s">
        <v>82</v>
      </c>
      <c r="B4" t="s">
        <v>6</v>
      </c>
      <c r="C4">
        <v>358</v>
      </c>
      <c r="D4">
        <v>447</v>
      </c>
      <c r="E4">
        <v>420</v>
      </c>
      <c r="F4">
        <v>432</v>
      </c>
      <c r="G4">
        <v>422</v>
      </c>
      <c r="H4">
        <v>443</v>
      </c>
      <c r="I4">
        <v>402</v>
      </c>
      <c r="J4">
        <v>402</v>
      </c>
      <c r="K4">
        <v>379</v>
      </c>
      <c r="L4">
        <v>354</v>
      </c>
      <c r="M4">
        <v>343</v>
      </c>
      <c r="N4">
        <v>356</v>
      </c>
      <c r="O4">
        <v>357</v>
      </c>
      <c r="P4">
        <v>360</v>
      </c>
      <c r="Q4">
        <v>354</v>
      </c>
      <c r="R4">
        <v>295</v>
      </c>
      <c r="S4">
        <v>277</v>
      </c>
      <c r="T4">
        <v>277</v>
      </c>
      <c r="U4">
        <v>259</v>
      </c>
      <c r="V4">
        <v>216</v>
      </c>
      <c r="W4">
        <v>212</v>
      </c>
      <c r="X4">
        <v>196</v>
      </c>
      <c r="Y4">
        <v>203</v>
      </c>
    </row>
    <row r="5" spans="1:25" x14ac:dyDescent="0.2">
      <c r="A5" t="s">
        <v>7</v>
      </c>
      <c r="B5" t="s">
        <v>6</v>
      </c>
      <c r="C5">
        <v>13.5</v>
      </c>
      <c r="D5">
        <v>19.3</v>
      </c>
      <c r="E5">
        <v>17.8</v>
      </c>
      <c r="F5">
        <v>18</v>
      </c>
      <c r="G5">
        <v>17.2</v>
      </c>
      <c r="H5">
        <v>17.600000000000001</v>
      </c>
      <c r="I5">
        <v>15.8</v>
      </c>
      <c r="J5">
        <v>15.7</v>
      </c>
      <c r="K5">
        <v>14.6</v>
      </c>
      <c r="L5">
        <v>13.4</v>
      </c>
      <c r="M5">
        <v>12.8</v>
      </c>
      <c r="N5">
        <v>13.1</v>
      </c>
      <c r="O5">
        <v>13.1</v>
      </c>
      <c r="P5">
        <v>13.2</v>
      </c>
      <c r="Q5">
        <v>12.8</v>
      </c>
      <c r="R5">
        <v>10.6</v>
      </c>
      <c r="S5">
        <v>9.8000000000000007</v>
      </c>
      <c r="T5">
        <v>9.5</v>
      </c>
      <c r="U5">
        <v>8.6999999999999993</v>
      </c>
      <c r="V5">
        <v>7.1</v>
      </c>
      <c r="W5">
        <v>7</v>
      </c>
      <c r="X5">
        <v>6.3</v>
      </c>
      <c r="Y5">
        <v>6.6</v>
      </c>
    </row>
    <row r="6" spans="1:25" x14ac:dyDescent="0.2">
      <c r="A6" t="s">
        <v>82</v>
      </c>
      <c r="B6" t="s">
        <v>8</v>
      </c>
      <c r="C6">
        <v>346</v>
      </c>
      <c r="D6">
        <v>396</v>
      </c>
      <c r="E6">
        <v>368</v>
      </c>
      <c r="F6">
        <v>386</v>
      </c>
      <c r="G6">
        <v>379</v>
      </c>
      <c r="H6">
        <v>381</v>
      </c>
      <c r="I6">
        <v>412</v>
      </c>
      <c r="J6">
        <v>393</v>
      </c>
      <c r="K6">
        <v>404</v>
      </c>
      <c r="L6">
        <v>398</v>
      </c>
      <c r="M6">
        <v>399</v>
      </c>
      <c r="N6">
        <v>359</v>
      </c>
      <c r="O6">
        <v>352</v>
      </c>
      <c r="P6">
        <v>368</v>
      </c>
      <c r="Q6">
        <v>358</v>
      </c>
      <c r="R6">
        <v>307</v>
      </c>
      <c r="S6">
        <v>301</v>
      </c>
      <c r="T6">
        <v>273</v>
      </c>
      <c r="U6">
        <v>253</v>
      </c>
      <c r="V6">
        <v>217</v>
      </c>
      <c r="W6">
        <v>199</v>
      </c>
      <c r="X6">
        <v>178</v>
      </c>
      <c r="Y6">
        <v>184</v>
      </c>
    </row>
    <row r="7" spans="1:25" x14ac:dyDescent="0.2">
      <c r="A7" t="s">
        <v>7</v>
      </c>
      <c r="B7" t="s">
        <v>8</v>
      </c>
      <c r="C7">
        <v>13.1</v>
      </c>
      <c r="D7">
        <v>17</v>
      </c>
      <c r="E7">
        <v>15.7</v>
      </c>
      <c r="F7">
        <v>16.100000000000001</v>
      </c>
      <c r="G7">
        <v>15.4</v>
      </c>
      <c r="H7">
        <v>15.2</v>
      </c>
      <c r="I7">
        <v>16.2</v>
      </c>
      <c r="J7">
        <v>15.3</v>
      </c>
      <c r="K7">
        <v>15.6</v>
      </c>
      <c r="L7">
        <v>15.1</v>
      </c>
      <c r="M7">
        <v>14.8</v>
      </c>
      <c r="N7">
        <v>13.2</v>
      </c>
      <c r="O7">
        <v>12.9</v>
      </c>
      <c r="P7">
        <v>13.4</v>
      </c>
      <c r="Q7">
        <v>12.9</v>
      </c>
      <c r="R7">
        <v>11</v>
      </c>
      <c r="S7">
        <v>10.6</v>
      </c>
      <c r="T7">
        <v>9.4</v>
      </c>
      <c r="U7">
        <v>8.5</v>
      </c>
      <c r="V7">
        <v>7.2</v>
      </c>
      <c r="W7">
        <v>6.6</v>
      </c>
      <c r="X7">
        <v>5.7</v>
      </c>
      <c r="Y7">
        <v>6</v>
      </c>
    </row>
    <row r="8" spans="1:25" x14ac:dyDescent="0.2">
      <c r="A8" t="s">
        <v>82</v>
      </c>
      <c r="B8" t="s">
        <v>9</v>
      </c>
      <c r="C8">
        <v>550</v>
      </c>
      <c r="D8">
        <v>640</v>
      </c>
      <c r="E8">
        <v>603</v>
      </c>
      <c r="F8">
        <v>619</v>
      </c>
      <c r="G8">
        <v>607</v>
      </c>
      <c r="H8">
        <v>621</v>
      </c>
      <c r="I8">
        <v>617</v>
      </c>
      <c r="J8">
        <v>613</v>
      </c>
      <c r="K8">
        <v>614</v>
      </c>
      <c r="L8">
        <v>598</v>
      </c>
      <c r="M8">
        <v>585</v>
      </c>
      <c r="N8">
        <v>571</v>
      </c>
      <c r="O8">
        <v>555</v>
      </c>
      <c r="P8">
        <v>561</v>
      </c>
      <c r="Q8">
        <v>563</v>
      </c>
      <c r="R8">
        <v>494</v>
      </c>
      <c r="S8">
        <v>461</v>
      </c>
      <c r="T8">
        <v>447</v>
      </c>
      <c r="U8">
        <v>410</v>
      </c>
      <c r="V8">
        <v>360</v>
      </c>
      <c r="W8">
        <v>346</v>
      </c>
      <c r="X8">
        <v>333</v>
      </c>
      <c r="Y8">
        <v>332</v>
      </c>
    </row>
    <row r="9" spans="1:25" x14ac:dyDescent="0.2">
      <c r="A9" t="s">
        <v>7</v>
      </c>
      <c r="B9" t="s">
        <v>9</v>
      </c>
      <c r="C9">
        <v>20.7</v>
      </c>
      <c r="D9">
        <v>27.6</v>
      </c>
      <c r="E9">
        <v>25.7</v>
      </c>
      <c r="F9">
        <v>25.8</v>
      </c>
      <c r="G9">
        <v>24.7</v>
      </c>
      <c r="H9">
        <v>24.7</v>
      </c>
      <c r="I9">
        <v>24.3</v>
      </c>
      <c r="J9">
        <v>23.9</v>
      </c>
      <c r="K9">
        <v>23.7</v>
      </c>
      <c r="L9">
        <v>22.6</v>
      </c>
      <c r="M9">
        <v>21.8</v>
      </c>
      <c r="N9">
        <v>21</v>
      </c>
      <c r="O9">
        <v>20.399999999999999</v>
      </c>
      <c r="P9">
        <v>20.5</v>
      </c>
      <c r="Q9">
        <v>20.3</v>
      </c>
      <c r="R9">
        <v>17.7</v>
      </c>
      <c r="S9">
        <v>16.3</v>
      </c>
      <c r="T9">
        <v>15.4</v>
      </c>
      <c r="U9">
        <v>13.8</v>
      </c>
      <c r="V9">
        <v>11.9</v>
      </c>
      <c r="W9">
        <v>11.4</v>
      </c>
      <c r="X9">
        <v>10.7</v>
      </c>
      <c r="Y9">
        <v>10.9</v>
      </c>
    </row>
    <row r="10" spans="1:25" x14ac:dyDescent="0.2">
      <c r="A10" t="s">
        <v>82</v>
      </c>
      <c r="B10" t="s">
        <v>60</v>
      </c>
      <c r="C10">
        <v>155</v>
      </c>
      <c r="D10">
        <v>203</v>
      </c>
      <c r="E10">
        <v>185</v>
      </c>
      <c r="F10">
        <v>200</v>
      </c>
      <c r="G10">
        <v>194</v>
      </c>
      <c r="H10">
        <v>203</v>
      </c>
      <c r="I10">
        <v>197</v>
      </c>
      <c r="J10">
        <v>182</v>
      </c>
      <c r="K10">
        <v>170</v>
      </c>
      <c r="L10">
        <v>153</v>
      </c>
      <c r="M10">
        <v>157</v>
      </c>
      <c r="N10">
        <v>145</v>
      </c>
      <c r="O10">
        <v>154</v>
      </c>
      <c r="P10">
        <v>167</v>
      </c>
      <c r="Q10">
        <v>149</v>
      </c>
      <c r="R10">
        <v>108</v>
      </c>
      <c r="S10">
        <v>116</v>
      </c>
      <c r="T10">
        <v>104</v>
      </c>
      <c r="U10">
        <v>101</v>
      </c>
      <c r="V10">
        <v>72</v>
      </c>
      <c r="W10">
        <v>64</v>
      </c>
      <c r="X10">
        <v>40</v>
      </c>
      <c r="Y10">
        <v>55</v>
      </c>
    </row>
    <row r="11" spans="1:25" x14ac:dyDescent="0.2">
      <c r="A11" t="s">
        <v>7</v>
      </c>
      <c r="B11" t="s">
        <v>60</v>
      </c>
      <c r="C11">
        <v>5.8</v>
      </c>
      <c r="D11">
        <v>8.6999999999999993</v>
      </c>
      <c r="E11">
        <v>7.9</v>
      </c>
      <c r="F11">
        <v>8.3000000000000007</v>
      </c>
      <c r="G11">
        <v>7.9</v>
      </c>
      <c r="H11">
        <v>8.1</v>
      </c>
      <c r="I11">
        <v>7.7</v>
      </c>
      <c r="J11">
        <v>7.1</v>
      </c>
      <c r="K11">
        <v>6.6</v>
      </c>
      <c r="L11">
        <v>5.8</v>
      </c>
      <c r="M11">
        <v>5.8</v>
      </c>
      <c r="N11">
        <v>5.3</v>
      </c>
      <c r="O11">
        <v>5.6</v>
      </c>
      <c r="P11">
        <v>6.1</v>
      </c>
      <c r="Q11">
        <v>5.4</v>
      </c>
      <c r="R11">
        <v>3.9</v>
      </c>
      <c r="S11">
        <v>4.0999999999999996</v>
      </c>
      <c r="T11">
        <v>3.6</v>
      </c>
      <c r="U11">
        <v>3.4</v>
      </c>
      <c r="V11">
        <v>2.4</v>
      </c>
      <c r="W11">
        <v>2.1</v>
      </c>
      <c r="X11">
        <v>1.3</v>
      </c>
      <c r="Y11">
        <v>1.8</v>
      </c>
    </row>
    <row r="12" spans="1:25" x14ac:dyDescent="0.2">
      <c r="A12" t="s">
        <v>82</v>
      </c>
      <c r="B12" t="s">
        <v>55</v>
      </c>
      <c r="C12">
        <v>13</v>
      </c>
      <c r="D12">
        <v>14</v>
      </c>
      <c r="E12">
        <v>8</v>
      </c>
      <c r="F12">
        <v>15</v>
      </c>
      <c r="G12">
        <v>11</v>
      </c>
      <c r="H12">
        <v>13</v>
      </c>
      <c r="I12">
        <v>12</v>
      </c>
      <c r="J12">
        <v>16</v>
      </c>
      <c r="K12">
        <v>16</v>
      </c>
      <c r="L12">
        <v>18</v>
      </c>
      <c r="M12">
        <v>16</v>
      </c>
      <c r="N12">
        <v>17</v>
      </c>
      <c r="O12">
        <v>17</v>
      </c>
      <c r="P12">
        <v>12</v>
      </c>
      <c r="Q12">
        <v>10</v>
      </c>
      <c r="R12">
        <v>11</v>
      </c>
      <c r="S12">
        <v>10</v>
      </c>
      <c r="T12">
        <v>18</v>
      </c>
      <c r="U12">
        <v>17</v>
      </c>
      <c r="V12">
        <v>11</v>
      </c>
      <c r="W12">
        <v>10</v>
      </c>
      <c r="X12">
        <v>7</v>
      </c>
      <c r="Y12">
        <v>10</v>
      </c>
    </row>
    <row r="13" spans="1:25" x14ac:dyDescent="0.2">
      <c r="A13" t="s">
        <v>7</v>
      </c>
      <c r="B13" t="s">
        <v>55</v>
      </c>
      <c r="C13">
        <v>0.5</v>
      </c>
      <c r="D13">
        <v>0.6</v>
      </c>
      <c r="E13">
        <v>0.3</v>
      </c>
      <c r="F13">
        <v>0.6</v>
      </c>
      <c r="G13">
        <v>0.5</v>
      </c>
      <c r="H13">
        <v>0.5</v>
      </c>
      <c r="I13">
        <v>0.5</v>
      </c>
      <c r="J13">
        <v>0.6</v>
      </c>
      <c r="K13">
        <v>0.6</v>
      </c>
      <c r="L13">
        <v>0.7</v>
      </c>
      <c r="M13">
        <v>0.6</v>
      </c>
      <c r="N13">
        <v>0.6</v>
      </c>
      <c r="O13">
        <v>0.6</v>
      </c>
      <c r="P13">
        <v>0.4</v>
      </c>
      <c r="Q13">
        <v>0.4</v>
      </c>
      <c r="R13">
        <v>0.4</v>
      </c>
      <c r="S13">
        <v>0.4</v>
      </c>
      <c r="T13">
        <v>0.6</v>
      </c>
      <c r="U13">
        <v>0.6</v>
      </c>
      <c r="V13">
        <v>0.4</v>
      </c>
      <c r="W13">
        <v>0.3</v>
      </c>
      <c r="X13">
        <v>0.2</v>
      </c>
      <c r="Y13">
        <v>0.3</v>
      </c>
    </row>
    <row r="14" spans="1:25" x14ac:dyDescent="0.2">
      <c r="A14" t="s">
        <v>82</v>
      </c>
      <c r="B14" t="s">
        <v>10</v>
      </c>
      <c r="C14">
        <v>54</v>
      </c>
      <c r="D14">
        <v>70</v>
      </c>
      <c r="E14">
        <v>48</v>
      </c>
      <c r="F14">
        <v>68</v>
      </c>
      <c r="G14">
        <v>58</v>
      </c>
      <c r="H14">
        <v>50</v>
      </c>
      <c r="I14">
        <v>61</v>
      </c>
      <c r="J14">
        <v>79</v>
      </c>
      <c r="K14">
        <v>68</v>
      </c>
      <c r="L14">
        <v>54</v>
      </c>
      <c r="M14">
        <v>66</v>
      </c>
      <c r="N14">
        <v>62</v>
      </c>
      <c r="O14">
        <v>45</v>
      </c>
      <c r="P14">
        <v>62</v>
      </c>
      <c r="Q14">
        <v>47</v>
      </c>
      <c r="R14">
        <v>36</v>
      </c>
      <c r="S14">
        <v>38</v>
      </c>
      <c r="T14">
        <v>41</v>
      </c>
      <c r="U14">
        <v>37</v>
      </c>
      <c r="V14">
        <v>27</v>
      </c>
      <c r="W14">
        <v>25</v>
      </c>
      <c r="X14">
        <v>36</v>
      </c>
      <c r="Y14">
        <v>27</v>
      </c>
    </row>
    <row r="15" spans="1:25" x14ac:dyDescent="0.2">
      <c r="A15" t="s">
        <v>7</v>
      </c>
      <c r="B15" t="s">
        <v>10</v>
      </c>
      <c r="C15">
        <v>2</v>
      </c>
      <c r="D15">
        <v>3</v>
      </c>
      <c r="E15">
        <v>2</v>
      </c>
      <c r="F15">
        <v>2.8</v>
      </c>
      <c r="G15">
        <v>2.4</v>
      </c>
      <c r="H15">
        <v>2</v>
      </c>
      <c r="I15">
        <v>2.4</v>
      </c>
      <c r="J15">
        <v>3.1</v>
      </c>
      <c r="K15">
        <v>2.6</v>
      </c>
      <c r="L15">
        <v>2</v>
      </c>
      <c r="M15">
        <v>2.4</v>
      </c>
      <c r="N15">
        <v>2.2999999999999998</v>
      </c>
      <c r="O15">
        <v>1.7</v>
      </c>
      <c r="P15">
        <v>2.2999999999999998</v>
      </c>
      <c r="Q15">
        <v>1.7</v>
      </c>
      <c r="R15">
        <v>1.3</v>
      </c>
      <c r="S15">
        <v>1.3</v>
      </c>
      <c r="T15">
        <v>1.4</v>
      </c>
      <c r="U15">
        <v>1.3</v>
      </c>
      <c r="V15">
        <v>0.9</v>
      </c>
      <c r="W15">
        <v>0.8</v>
      </c>
      <c r="X15">
        <v>1.2</v>
      </c>
      <c r="Y15">
        <v>0.9</v>
      </c>
    </row>
    <row r="16" spans="1:25" x14ac:dyDescent="0.2">
      <c r="A16" t="s">
        <v>82</v>
      </c>
      <c r="B16" t="s">
        <v>11</v>
      </c>
      <c r="C16">
        <v>569</v>
      </c>
      <c r="D16">
        <v>658</v>
      </c>
      <c r="E16">
        <v>611</v>
      </c>
      <c r="F16">
        <v>626</v>
      </c>
      <c r="G16">
        <v>613</v>
      </c>
      <c r="H16">
        <v>630</v>
      </c>
      <c r="I16">
        <v>647</v>
      </c>
      <c r="J16">
        <v>652</v>
      </c>
      <c r="K16">
        <v>642</v>
      </c>
      <c r="L16">
        <v>624</v>
      </c>
      <c r="M16">
        <v>609</v>
      </c>
      <c r="N16">
        <v>597</v>
      </c>
      <c r="O16">
        <v>576</v>
      </c>
      <c r="P16">
        <v>584</v>
      </c>
      <c r="Q16">
        <v>586</v>
      </c>
      <c r="R16">
        <v>508</v>
      </c>
      <c r="S16">
        <v>481</v>
      </c>
      <c r="T16">
        <v>465</v>
      </c>
      <c r="U16">
        <v>425</v>
      </c>
      <c r="V16">
        <v>370</v>
      </c>
      <c r="W16">
        <v>356</v>
      </c>
      <c r="X16">
        <v>342</v>
      </c>
      <c r="Y16">
        <v>344</v>
      </c>
    </row>
    <row r="17" spans="1:25" x14ac:dyDescent="0.2">
      <c r="A17" t="s">
        <v>7</v>
      </c>
      <c r="B17" t="s">
        <v>11</v>
      </c>
      <c r="C17">
        <v>21.5</v>
      </c>
      <c r="D17">
        <v>28.3</v>
      </c>
      <c r="E17">
        <v>26</v>
      </c>
      <c r="F17">
        <v>26.1</v>
      </c>
      <c r="G17">
        <v>24.9</v>
      </c>
      <c r="H17">
        <v>25.1</v>
      </c>
      <c r="I17">
        <v>25.4</v>
      </c>
      <c r="J17">
        <v>25.4</v>
      </c>
      <c r="K17">
        <v>24.8</v>
      </c>
      <c r="L17">
        <v>23.6</v>
      </c>
      <c r="M17">
        <v>22.7</v>
      </c>
      <c r="N17">
        <v>22</v>
      </c>
      <c r="O17">
        <v>21.1</v>
      </c>
      <c r="P17">
        <v>21.3</v>
      </c>
      <c r="Q17">
        <v>21.2</v>
      </c>
      <c r="R17">
        <v>18.2</v>
      </c>
      <c r="S17">
        <v>17</v>
      </c>
      <c r="T17">
        <v>16</v>
      </c>
      <c r="U17">
        <v>14.3</v>
      </c>
      <c r="V17">
        <v>12.3</v>
      </c>
      <c r="W17">
        <v>11.8</v>
      </c>
      <c r="X17">
        <v>10.9</v>
      </c>
      <c r="Y17">
        <v>11.2</v>
      </c>
    </row>
    <row r="23" spans="1:25" x14ac:dyDescent="0.2">
      <c r="F23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/>
  <dimension ref="A1:K107"/>
  <sheetViews>
    <sheetView topLeftCell="A76" workbookViewId="0">
      <selection activeCell="E18" sqref="E18"/>
    </sheetView>
  </sheetViews>
  <sheetFormatPr defaultRowHeight="12.75" x14ac:dyDescent="0.2"/>
  <cols>
    <col min="2" max="2" width="24.140625" customWidth="1"/>
  </cols>
  <sheetData>
    <row r="1" spans="1:11" x14ac:dyDescent="0.2">
      <c r="A1" t="s">
        <v>0</v>
      </c>
      <c r="C1" t="s">
        <v>1</v>
      </c>
      <c r="D1" t="s">
        <v>6</v>
      </c>
      <c r="E1" t="s">
        <v>8</v>
      </c>
      <c r="F1" t="s">
        <v>9</v>
      </c>
      <c r="G1" t="s">
        <v>60</v>
      </c>
      <c r="H1" t="s">
        <v>55</v>
      </c>
      <c r="I1" t="s">
        <v>10</v>
      </c>
      <c r="J1" t="s">
        <v>11</v>
      </c>
      <c r="K1" t="s">
        <v>85</v>
      </c>
    </row>
    <row r="2" spans="1:11" x14ac:dyDescent="0.2">
      <c r="A2" t="s">
        <v>2</v>
      </c>
      <c r="B2" t="s">
        <v>3</v>
      </c>
      <c r="C2">
        <v>208639</v>
      </c>
      <c r="D2">
        <v>23267</v>
      </c>
      <c r="E2">
        <v>21023</v>
      </c>
      <c r="F2">
        <v>35702</v>
      </c>
      <c r="G2">
        <v>8588</v>
      </c>
      <c r="H2">
        <v>640</v>
      </c>
      <c r="I2">
        <v>2983</v>
      </c>
      <c r="J2">
        <v>36986</v>
      </c>
      <c r="K2">
        <v>1605</v>
      </c>
    </row>
    <row r="3" spans="1:11" x14ac:dyDescent="0.2">
      <c r="A3" t="s">
        <v>4</v>
      </c>
      <c r="B3" t="s">
        <v>5</v>
      </c>
      <c r="C3">
        <v>2650</v>
      </c>
      <c r="D3">
        <v>358</v>
      </c>
      <c r="E3">
        <v>346</v>
      </c>
      <c r="F3">
        <v>550</v>
      </c>
      <c r="G3">
        <v>155</v>
      </c>
      <c r="H3">
        <v>13</v>
      </c>
      <c r="I3">
        <v>54</v>
      </c>
      <c r="J3">
        <v>569</v>
      </c>
      <c r="K3">
        <v>152</v>
      </c>
    </row>
    <row r="4" spans="1:11" x14ac:dyDescent="0.2">
      <c r="A4" t="s">
        <v>83</v>
      </c>
      <c r="B4">
        <v>2015</v>
      </c>
      <c r="C4">
        <v>100</v>
      </c>
      <c r="D4">
        <v>10.6</v>
      </c>
      <c r="E4">
        <v>11</v>
      </c>
      <c r="F4">
        <v>17.7</v>
      </c>
      <c r="G4">
        <v>3.9</v>
      </c>
      <c r="H4">
        <v>0.4</v>
      </c>
      <c r="I4">
        <v>1.3</v>
      </c>
      <c r="J4">
        <v>18.2</v>
      </c>
      <c r="K4">
        <v>0</v>
      </c>
    </row>
    <row r="5" spans="1:11" x14ac:dyDescent="0.2">
      <c r="A5" t="s">
        <v>83</v>
      </c>
      <c r="B5">
        <v>2016</v>
      </c>
      <c r="C5">
        <v>100</v>
      </c>
      <c r="D5">
        <v>9.8000000000000007</v>
      </c>
      <c r="E5">
        <v>10.6</v>
      </c>
      <c r="F5">
        <v>16.3</v>
      </c>
      <c r="G5">
        <v>4.0999999999999996</v>
      </c>
      <c r="H5">
        <v>0.4</v>
      </c>
      <c r="I5">
        <v>1.3</v>
      </c>
      <c r="J5">
        <v>17</v>
      </c>
      <c r="K5">
        <v>0</v>
      </c>
    </row>
    <row r="6" spans="1:11" x14ac:dyDescent="0.2">
      <c r="A6" t="s">
        <v>83</v>
      </c>
      <c r="B6">
        <v>2017</v>
      </c>
      <c r="C6">
        <v>100</v>
      </c>
      <c r="D6">
        <v>9.5</v>
      </c>
      <c r="E6">
        <v>9.4</v>
      </c>
      <c r="F6">
        <v>15.4</v>
      </c>
      <c r="G6">
        <v>3.6</v>
      </c>
      <c r="H6">
        <v>0.6</v>
      </c>
      <c r="I6">
        <v>1.4</v>
      </c>
      <c r="J6">
        <v>16</v>
      </c>
      <c r="K6">
        <v>4.3</v>
      </c>
    </row>
    <row r="7" spans="1:11" x14ac:dyDescent="0.2">
      <c r="A7" t="s">
        <v>83</v>
      </c>
      <c r="B7">
        <v>2018</v>
      </c>
      <c r="C7">
        <v>100</v>
      </c>
      <c r="D7">
        <v>8.6999999999999993</v>
      </c>
      <c r="E7">
        <v>8.5</v>
      </c>
      <c r="F7">
        <v>13.8</v>
      </c>
      <c r="G7">
        <v>3.4</v>
      </c>
      <c r="H7">
        <v>0.6</v>
      </c>
      <c r="I7">
        <v>1.3</v>
      </c>
      <c r="J7">
        <v>14.3</v>
      </c>
      <c r="K7">
        <v>4.4000000000000004</v>
      </c>
    </row>
    <row r="8" spans="1:11" x14ac:dyDescent="0.2">
      <c r="A8" t="s">
        <v>83</v>
      </c>
      <c r="B8">
        <v>2019</v>
      </c>
      <c r="C8">
        <v>100</v>
      </c>
      <c r="D8">
        <v>7.1</v>
      </c>
      <c r="E8">
        <v>7.2</v>
      </c>
      <c r="F8">
        <v>11.9</v>
      </c>
      <c r="G8">
        <v>2.4</v>
      </c>
      <c r="H8">
        <v>0.4</v>
      </c>
      <c r="I8">
        <v>0.9</v>
      </c>
      <c r="J8">
        <v>12.3</v>
      </c>
      <c r="K8">
        <v>4.8</v>
      </c>
    </row>
    <row r="9" spans="1:11" x14ac:dyDescent="0.2">
      <c r="A9" t="s">
        <v>83</v>
      </c>
      <c r="B9">
        <v>2020</v>
      </c>
      <c r="C9">
        <v>100</v>
      </c>
      <c r="D9">
        <v>7</v>
      </c>
      <c r="E9">
        <v>6.6</v>
      </c>
      <c r="F9">
        <v>11.4</v>
      </c>
      <c r="G9">
        <v>2.1</v>
      </c>
      <c r="H9">
        <v>0.3</v>
      </c>
      <c r="I9">
        <v>0.8</v>
      </c>
      <c r="J9">
        <v>11.8</v>
      </c>
      <c r="K9">
        <v>5.9</v>
      </c>
    </row>
    <row r="10" spans="1:11" x14ac:dyDescent="0.2">
      <c r="A10" t="s">
        <v>83</v>
      </c>
      <c r="B10" t="s">
        <v>247</v>
      </c>
      <c r="C10">
        <v>100</v>
      </c>
      <c r="D10">
        <v>7.2</v>
      </c>
      <c r="E10">
        <v>7.3</v>
      </c>
      <c r="F10">
        <v>12.1</v>
      </c>
      <c r="G10">
        <v>2.2999999999999998</v>
      </c>
      <c r="H10">
        <v>0.4</v>
      </c>
      <c r="I10">
        <v>0.8</v>
      </c>
      <c r="J10">
        <v>12.4</v>
      </c>
      <c r="K10">
        <v>5</v>
      </c>
    </row>
    <row r="11" spans="1:11" x14ac:dyDescent="0.2">
      <c r="A11" t="s">
        <v>83</v>
      </c>
      <c r="B11" t="s">
        <v>248</v>
      </c>
      <c r="C11">
        <v>100</v>
      </c>
      <c r="D11">
        <v>6.6</v>
      </c>
      <c r="E11">
        <v>6</v>
      </c>
      <c r="F11">
        <v>10.9</v>
      </c>
      <c r="G11">
        <v>1.8</v>
      </c>
      <c r="H11">
        <v>0.3</v>
      </c>
      <c r="I11">
        <v>0.9</v>
      </c>
      <c r="J11">
        <v>11.2</v>
      </c>
      <c r="K11">
        <v>6.4</v>
      </c>
    </row>
    <row r="12" spans="1:11" x14ac:dyDescent="0.2">
      <c r="A12" t="s">
        <v>26</v>
      </c>
      <c r="B12" t="s">
        <v>50</v>
      </c>
    </row>
    <row r="13" spans="1:11" x14ac:dyDescent="0.2">
      <c r="A13" t="s">
        <v>0</v>
      </c>
      <c r="C13" t="s">
        <v>1</v>
      </c>
      <c r="D13" t="s">
        <v>6</v>
      </c>
      <c r="E13" t="s">
        <v>8</v>
      </c>
      <c r="F13" t="s">
        <v>9</v>
      </c>
      <c r="G13" t="s">
        <v>60</v>
      </c>
      <c r="H13" t="s">
        <v>55</v>
      </c>
      <c r="I13" t="s">
        <v>10</v>
      </c>
      <c r="J13" t="s">
        <v>11</v>
      </c>
      <c r="K13" t="s">
        <v>85</v>
      </c>
    </row>
    <row r="14" spans="1:11" x14ac:dyDescent="0.2">
      <c r="A14" t="s">
        <v>2</v>
      </c>
      <c r="B14" t="s">
        <v>3</v>
      </c>
      <c r="C14">
        <v>23267</v>
      </c>
      <c r="D14">
        <v>23267</v>
      </c>
      <c r="E14">
        <v>8588</v>
      </c>
      <c r="F14">
        <v>23267</v>
      </c>
      <c r="G14">
        <v>8588</v>
      </c>
      <c r="H14">
        <v>265</v>
      </c>
      <c r="I14">
        <v>1383</v>
      </c>
      <c r="J14">
        <v>23267</v>
      </c>
      <c r="K14">
        <v>491</v>
      </c>
    </row>
    <row r="15" spans="1:11" x14ac:dyDescent="0.2">
      <c r="A15" t="s">
        <v>4</v>
      </c>
      <c r="B15" t="s">
        <v>5</v>
      </c>
      <c r="C15">
        <v>358</v>
      </c>
      <c r="D15">
        <v>358</v>
      </c>
      <c r="E15">
        <v>155</v>
      </c>
      <c r="F15">
        <v>358</v>
      </c>
      <c r="G15">
        <v>155</v>
      </c>
      <c r="H15">
        <v>7</v>
      </c>
      <c r="I15">
        <v>28</v>
      </c>
      <c r="J15">
        <v>358</v>
      </c>
      <c r="K15">
        <v>47</v>
      </c>
    </row>
    <row r="16" spans="1:11" x14ac:dyDescent="0.2">
      <c r="A16" t="s">
        <v>83</v>
      </c>
      <c r="B16">
        <v>2015</v>
      </c>
      <c r="C16">
        <v>100</v>
      </c>
      <c r="D16">
        <v>100</v>
      </c>
      <c r="E16">
        <v>36.700000000000003</v>
      </c>
      <c r="F16">
        <v>100</v>
      </c>
      <c r="G16">
        <v>36.700000000000003</v>
      </c>
      <c r="H16">
        <v>2</v>
      </c>
      <c r="I16">
        <v>5.3</v>
      </c>
      <c r="J16">
        <v>100</v>
      </c>
      <c r="K16">
        <v>0</v>
      </c>
    </row>
    <row r="17" spans="1:11" x14ac:dyDescent="0.2">
      <c r="A17" t="s">
        <v>83</v>
      </c>
      <c r="B17">
        <v>2016</v>
      </c>
      <c r="C17">
        <v>100</v>
      </c>
      <c r="D17">
        <v>100</v>
      </c>
      <c r="E17">
        <v>42</v>
      </c>
      <c r="F17">
        <v>100</v>
      </c>
      <c r="G17">
        <v>42</v>
      </c>
      <c r="H17">
        <v>1.4</v>
      </c>
      <c r="I17">
        <v>4.5</v>
      </c>
      <c r="J17">
        <v>100</v>
      </c>
      <c r="K17">
        <v>0</v>
      </c>
    </row>
    <row r="18" spans="1:11" x14ac:dyDescent="0.2">
      <c r="A18" t="s">
        <v>83</v>
      </c>
      <c r="B18">
        <v>2017</v>
      </c>
      <c r="C18">
        <v>100</v>
      </c>
      <c r="D18">
        <v>100</v>
      </c>
      <c r="E18">
        <v>37.4</v>
      </c>
      <c r="F18">
        <v>100</v>
      </c>
      <c r="G18">
        <v>37.4</v>
      </c>
      <c r="H18">
        <v>3.5</v>
      </c>
      <c r="I18">
        <v>5.5</v>
      </c>
      <c r="J18">
        <v>100</v>
      </c>
      <c r="K18">
        <v>17.8</v>
      </c>
    </row>
    <row r="19" spans="1:11" x14ac:dyDescent="0.2">
      <c r="A19" t="s">
        <v>83</v>
      </c>
      <c r="B19">
        <v>2018</v>
      </c>
      <c r="C19">
        <v>100</v>
      </c>
      <c r="D19">
        <v>100</v>
      </c>
      <c r="E19">
        <v>39.1</v>
      </c>
      <c r="F19">
        <v>100</v>
      </c>
      <c r="G19">
        <v>39.1</v>
      </c>
      <c r="H19">
        <v>2.9</v>
      </c>
      <c r="I19">
        <v>6.1</v>
      </c>
      <c r="J19">
        <v>100</v>
      </c>
      <c r="K19">
        <v>18</v>
      </c>
    </row>
    <row r="20" spans="1:11" x14ac:dyDescent="0.2">
      <c r="A20" t="s">
        <v>83</v>
      </c>
      <c r="B20">
        <v>2019</v>
      </c>
      <c r="C20">
        <v>100</v>
      </c>
      <c r="D20">
        <v>100</v>
      </c>
      <c r="E20">
        <v>33.4</v>
      </c>
      <c r="F20">
        <v>100</v>
      </c>
      <c r="G20">
        <v>33.4</v>
      </c>
      <c r="H20">
        <v>2.2999999999999998</v>
      </c>
      <c r="I20">
        <v>6.2</v>
      </c>
      <c r="J20">
        <v>100</v>
      </c>
      <c r="K20">
        <v>19.600000000000001</v>
      </c>
    </row>
    <row r="21" spans="1:11" x14ac:dyDescent="0.2">
      <c r="A21" t="s">
        <v>83</v>
      </c>
      <c r="B21">
        <v>2020</v>
      </c>
      <c r="C21">
        <v>100</v>
      </c>
      <c r="D21">
        <v>100</v>
      </c>
      <c r="E21">
        <v>30.4</v>
      </c>
      <c r="F21">
        <v>100</v>
      </c>
      <c r="G21">
        <v>30.4</v>
      </c>
      <c r="H21">
        <v>2.1</v>
      </c>
      <c r="I21">
        <v>5.7</v>
      </c>
      <c r="J21">
        <v>100</v>
      </c>
      <c r="K21">
        <v>21.8</v>
      </c>
    </row>
    <row r="22" spans="1:11" x14ac:dyDescent="0.2">
      <c r="A22" t="s">
        <v>83</v>
      </c>
      <c r="B22" t="s">
        <v>247</v>
      </c>
      <c r="C22">
        <v>100</v>
      </c>
      <c r="D22">
        <v>100</v>
      </c>
      <c r="E22">
        <v>32.4</v>
      </c>
      <c r="F22">
        <v>100</v>
      </c>
      <c r="G22">
        <v>32.4</v>
      </c>
      <c r="H22">
        <v>2.2999999999999998</v>
      </c>
      <c r="I22">
        <v>6.1</v>
      </c>
      <c r="J22">
        <v>100</v>
      </c>
      <c r="K22">
        <v>19.899999999999999</v>
      </c>
    </row>
    <row r="23" spans="1:11" x14ac:dyDescent="0.2">
      <c r="A23" t="s">
        <v>83</v>
      </c>
      <c r="B23" t="s">
        <v>248</v>
      </c>
      <c r="C23">
        <v>100</v>
      </c>
      <c r="D23">
        <v>100</v>
      </c>
      <c r="E23">
        <v>27</v>
      </c>
      <c r="F23">
        <v>100</v>
      </c>
      <c r="G23">
        <v>27</v>
      </c>
      <c r="H23">
        <v>2.2999999999999998</v>
      </c>
      <c r="I23">
        <v>5.4</v>
      </c>
      <c r="J23">
        <v>100</v>
      </c>
      <c r="K23">
        <v>24.2</v>
      </c>
    </row>
    <row r="24" spans="1:11" x14ac:dyDescent="0.2">
      <c r="A24" t="s">
        <v>26</v>
      </c>
      <c r="B24" t="s">
        <v>51</v>
      </c>
    </row>
    <row r="25" spans="1:11" x14ac:dyDescent="0.2">
      <c r="A25" t="s">
        <v>0</v>
      </c>
      <c r="C25" t="s">
        <v>1</v>
      </c>
      <c r="D25" t="s">
        <v>6</v>
      </c>
      <c r="E25" t="s">
        <v>8</v>
      </c>
      <c r="F25" t="s">
        <v>9</v>
      </c>
      <c r="G25" t="s">
        <v>60</v>
      </c>
      <c r="H25" t="s">
        <v>55</v>
      </c>
      <c r="I25" t="s">
        <v>10</v>
      </c>
      <c r="J25" t="s">
        <v>11</v>
      </c>
      <c r="K25" t="s">
        <v>85</v>
      </c>
    </row>
    <row r="26" spans="1:11" x14ac:dyDescent="0.2">
      <c r="A26" t="s">
        <v>2</v>
      </c>
      <c r="B26" t="s">
        <v>3</v>
      </c>
      <c r="C26">
        <v>21023</v>
      </c>
      <c r="D26">
        <v>8588</v>
      </c>
      <c r="E26">
        <v>21023</v>
      </c>
      <c r="F26">
        <v>21023</v>
      </c>
      <c r="G26">
        <v>8588</v>
      </c>
      <c r="H26">
        <v>384</v>
      </c>
      <c r="I26">
        <v>1243</v>
      </c>
      <c r="J26">
        <v>21023</v>
      </c>
      <c r="K26">
        <v>448</v>
      </c>
    </row>
    <row r="27" spans="1:11" x14ac:dyDescent="0.2">
      <c r="A27" t="s">
        <v>4</v>
      </c>
      <c r="B27" t="s">
        <v>5</v>
      </c>
      <c r="C27">
        <v>346</v>
      </c>
      <c r="D27">
        <v>155</v>
      </c>
      <c r="E27">
        <v>346</v>
      </c>
      <c r="F27">
        <v>346</v>
      </c>
      <c r="G27">
        <v>155</v>
      </c>
      <c r="H27">
        <v>9</v>
      </c>
      <c r="I27">
        <v>27</v>
      </c>
      <c r="J27">
        <v>346</v>
      </c>
      <c r="K27">
        <v>43</v>
      </c>
    </row>
    <row r="28" spans="1:11" x14ac:dyDescent="0.2">
      <c r="A28" t="s">
        <v>83</v>
      </c>
      <c r="B28">
        <v>2015</v>
      </c>
      <c r="C28">
        <v>100</v>
      </c>
      <c r="D28">
        <v>35.299999999999997</v>
      </c>
      <c r="E28">
        <v>100</v>
      </c>
      <c r="F28">
        <v>100</v>
      </c>
      <c r="G28">
        <v>35.299999999999997</v>
      </c>
      <c r="H28">
        <v>2.9</v>
      </c>
      <c r="I28">
        <v>5.8</v>
      </c>
      <c r="J28">
        <v>100</v>
      </c>
      <c r="K28">
        <v>0</v>
      </c>
    </row>
    <row r="29" spans="1:11" x14ac:dyDescent="0.2">
      <c r="A29" t="s">
        <v>83</v>
      </c>
      <c r="B29">
        <v>2016</v>
      </c>
      <c r="C29">
        <v>100</v>
      </c>
      <c r="D29">
        <v>38.6</v>
      </c>
      <c r="E29">
        <v>100</v>
      </c>
      <c r="F29">
        <v>100</v>
      </c>
      <c r="G29">
        <v>38.6</v>
      </c>
      <c r="H29">
        <v>2.4</v>
      </c>
      <c r="I29">
        <v>5.6</v>
      </c>
      <c r="J29">
        <v>100</v>
      </c>
      <c r="K29">
        <v>0</v>
      </c>
    </row>
    <row r="30" spans="1:11" x14ac:dyDescent="0.2">
      <c r="A30" t="s">
        <v>83</v>
      </c>
      <c r="B30">
        <v>2017</v>
      </c>
      <c r="C30">
        <v>100</v>
      </c>
      <c r="D30">
        <v>38</v>
      </c>
      <c r="E30">
        <v>100</v>
      </c>
      <c r="F30">
        <v>100</v>
      </c>
      <c r="G30">
        <v>38</v>
      </c>
      <c r="H30">
        <v>4.9000000000000004</v>
      </c>
      <c r="I30">
        <v>7</v>
      </c>
      <c r="J30">
        <v>100</v>
      </c>
      <c r="K30">
        <v>20.399999999999999</v>
      </c>
    </row>
    <row r="31" spans="1:11" x14ac:dyDescent="0.2">
      <c r="A31" t="s">
        <v>83</v>
      </c>
      <c r="B31">
        <v>2018</v>
      </c>
      <c r="C31">
        <v>100</v>
      </c>
      <c r="D31">
        <v>40.1</v>
      </c>
      <c r="E31">
        <v>100</v>
      </c>
      <c r="F31">
        <v>100</v>
      </c>
      <c r="G31">
        <v>40.1</v>
      </c>
      <c r="H31">
        <v>4.2</v>
      </c>
      <c r="I31">
        <v>7.2</v>
      </c>
      <c r="J31">
        <v>100</v>
      </c>
      <c r="K31">
        <v>18</v>
      </c>
    </row>
    <row r="32" spans="1:11" x14ac:dyDescent="0.2">
      <c r="A32" t="s">
        <v>83</v>
      </c>
      <c r="B32">
        <v>2019</v>
      </c>
      <c r="C32">
        <v>100</v>
      </c>
      <c r="D32">
        <v>33.200000000000003</v>
      </c>
      <c r="E32">
        <v>100</v>
      </c>
      <c r="F32">
        <v>100</v>
      </c>
      <c r="G32">
        <v>33.200000000000003</v>
      </c>
      <c r="H32">
        <v>4.0999999999999996</v>
      </c>
      <c r="I32">
        <v>6.9</v>
      </c>
      <c r="J32">
        <v>100</v>
      </c>
      <c r="K32">
        <v>19.899999999999999</v>
      </c>
    </row>
    <row r="33" spans="1:11" x14ac:dyDescent="0.2">
      <c r="A33" t="s">
        <v>83</v>
      </c>
      <c r="B33">
        <v>2020</v>
      </c>
      <c r="C33">
        <v>100</v>
      </c>
      <c r="D33">
        <v>32.299999999999997</v>
      </c>
      <c r="E33">
        <v>100</v>
      </c>
      <c r="F33">
        <v>100</v>
      </c>
      <c r="G33">
        <v>32.299999999999997</v>
      </c>
      <c r="H33">
        <v>4</v>
      </c>
      <c r="I33">
        <v>5.5</v>
      </c>
      <c r="J33">
        <v>100</v>
      </c>
      <c r="K33">
        <v>18.399999999999999</v>
      </c>
    </row>
    <row r="34" spans="1:11" x14ac:dyDescent="0.2">
      <c r="A34" t="s">
        <v>83</v>
      </c>
      <c r="B34" t="s">
        <v>247</v>
      </c>
      <c r="C34">
        <v>100</v>
      </c>
      <c r="D34">
        <v>32.1</v>
      </c>
      <c r="E34">
        <v>100</v>
      </c>
      <c r="F34">
        <v>100</v>
      </c>
      <c r="G34">
        <v>32.1</v>
      </c>
      <c r="H34">
        <v>3.8</v>
      </c>
      <c r="I34">
        <v>5.7</v>
      </c>
      <c r="J34">
        <v>100</v>
      </c>
      <c r="K34">
        <v>19.399999999999999</v>
      </c>
    </row>
    <row r="35" spans="1:11" x14ac:dyDescent="0.2">
      <c r="A35" t="s">
        <v>83</v>
      </c>
      <c r="B35" t="s">
        <v>248</v>
      </c>
      <c r="C35">
        <v>100</v>
      </c>
      <c r="D35">
        <v>29.9</v>
      </c>
      <c r="E35">
        <v>100</v>
      </c>
      <c r="F35">
        <v>100</v>
      </c>
      <c r="G35">
        <v>29.9</v>
      </c>
      <c r="H35">
        <v>3.2</v>
      </c>
      <c r="I35">
        <v>5.5</v>
      </c>
      <c r="J35">
        <v>100</v>
      </c>
      <c r="K35">
        <v>17.600000000000001</v>
      </c>
    </row>
    <row r="36" spans="1:11" x14ac:dyDescent="0.2">
      <c r="A36" t="s">
        <v>26</v>
      </c>
      <c r="B36" t="s">
        <v>52</v>
      </c>
    </row>
    <row r="37" spans="1:11" x14ac:dyDescent="0.2">
      <c r="A37" t="s">
        <v>0</v>
      </c>
      <c r="C37" t="s">
        <v>1</v>
      </c>
      <c r="D37" t="s">
        <v>6</v>
      </c>
      <c r="E37" t="s">
        <v>8</v>
      </c>
      <c r="F37" t="s">
        <v>9</v>
      </c>
      <c r="G37" t="s">
        <v>60</v>
      </c>
      <c r="H37" t="s">
        <v>55</v>
      </c>
      <c r="I37" t="s">
        <v>10</v>
      </c>
      <c r="J37" t="s">
        <v>11</v>
      </c>
      <c r="K37" t="s">
        <v>85</v>
      </c>
    </row>
    <row r="38" spans="1:11" x14ac:dyDescent="0.2">
      <c r="A38" t="s">
        <v>2</v>
      </c>
      <c r="B38" t="s">
        <v>3</v>
      </c>
      <c r="C38">
        <v>35702</v>
      </c>
      <c r="D38">
        <v>23267</v>
      </c>
      <c r="E38">
        <v>21023</v>
      </c>
      <c r="F38">
        <v>35702</v>
      </c>
      <c r="G38">
        <v>8588</v>
      </c>
      <c r="H38">
        <v>442</v>
      </c>
      <c r="I38">
        <v>1856</v>
      </c>
      <c r="J38">
        <v>35702</v>
      </c>
      <c r="K38">
        <v>757</v>
      </c>
    </row>
    <row r="39" spans="1:11" x14ac:dyDescent="0.2">
      <c r="A39" t="s">
        <v>4</v>
      </c>
      <c r="B39" t="s">
        <v>5</v>
      </c>
      <c r="C39">
        <v>550</v>
      </c>
      <c r="D39">
        <v>358</v>
      </c>
      <c r="E39">
        <v>346</v>
      </c>
      <c r="F39">
        <v>550</v>
      </c>
      <c r="G39">
        <v>155</v>
      </c>
      <c r="H39">
        <v>10</v>
      </c>
      <c r="I39">
        <v>37</v>
      </c>
      <c r="J39">
        <v>550</v>
      </c>
      <c r="K39">
        <v>71</v>
      </c>
    </row>
    <row r="40" spans="1:11" x14ac:dyDescent="0.2">
      <c r="A40" t="s">
        <v>83</v>
      </c>
      <c r="B40">
        <v>2015</v>
      </c>
      <c r="C40">
        <v>100</v>
      </c>
      <c r="D40">
        <v>59.8</v>
      </c>
      <c r="E40">
        <v>62.2</v>
      </c>
      <c r="F40">
        <v>100</v>
      </c>
      <c r="G40">
        <v>21.9</v>
      </c>
      <c r="H40">
        <v>1.9</v>
      </c>
      <c r="I40">
        <v>4.7</v>
      </c>
      <c r="J40">
        <v>100</v>
      </c>
      <c r="K40">
        <v>0</v>
      </c>
    </row>
    <row r="41" spans="1:11" x14ac:dyDescent="0.2">
      <c r="A41" t="s">
        <v>83</v>
      </c>
      <c r="B41">
        <v>2016</v>
      </c>
      <c r="C41">
        <v>100</v>
      </c>
      <c r="D41">
        <v>60</v>
      </c>
      <c r="E41">
        <v>65.2</v>
      </c>
      <c r="F41">
        <v>100</v>
      </c>
      <c r="G41">
        <v>25.2</v>
      </c>
      <c r="H41">
        <v>1.6</v>
      </c>
      <c r="I41">
        <v>4.4000000000000004</v>
      </c>
      <c r="J41">
        <v>100</v>
      </c>
      <c r="K41">
        <v>0</v>
      </c>
    </row>
    <row r="42" spans="1:11" x14ac:dyDescent="0.2">
      <c r="A42" t="s">
        <v>83</v>
      </c>
      <c r="B42">
        <v>2017</v>
      </c>
      <c r="C42">
        <v>100</v>
      </c>
      <c r="D42">
        <v>62</v>
      </c>
      <c r="E42">
        <v>61.2</v>
      </c>
      <c r="F42">
        <v>100</v>
      </c>
      <c r="G42">
        <v>23.2</v>
      </c>
      <c r="H42">
        <v>3.3</v>
      </c>
      <c r="I42">
        <v>5.8</v>
      </c>
      <c r="J42">
        <v>100</v>
      </c>
      <c r="K42">
        <v>18.3</v>
      </c>
    </row>
    <row r="43" spans="1:11" x14ac:dyDescent="0.2">
      <c r="A43" t="s">
        <v>83</v>
      </c>
      <c r="B43">
        <v>2018</v>
      </c>
      <c r="C43">
        <v>100</v>
      </c>
      <c r="D43">
        <v>63.1</v>
      </c>
      <c r="E43">
        <v>61.6</v>
      </c>
      <c r="F43">
        <v>100</v>
      </c>
      <c r="G43">
        <v>24.7</v>
      </c>
      <c r="H43">
        <v>3.1</v>
      </c>
      <c r="I43">
        <v>6.3</v>
      </c>
      <c r="J43">
        <v>100</v>
      </c>
      <c r="K43">
        <v>17.600000000000001</v>
      </c>
    </row>
    <row r="44" spans="1:11" x14ac:dyDescent="0.2">
      <c r="A44" t="s">
        <v>83</v>
      </c>
      <c r="B44">
        <v>2019</v>
      </c>
      <c r="C44">
        <v>100</v>
      </c>
      <c r="D44">
        <v>59.8</v>
      </c>
      <c r="E44">
        <v>60.1</v>
      </c>
      <c r="F44">
        <v>100</v>
      </c>
      <c r="G44">
        <v>20</v>
      </c>
      <c r="H44">
        <v>2.6</v>
      </c>
      <c r="I44">
        <v>5.0999999999999996</v>
      </c>
      <c r="J44">
        <v>100</v>
      </c>
      <c r="K44">
        <v>18.399999999999999</v>
      </c>
    </row>
    <row r="45" spans="1:11" x14ac:dyDescent="0.2">
      <c r="A45" t="s">
        <v>83</v>
      </c>
      <c r="B45">
        <v>2020</v>
      </c>
      <c r="C45">
        <v>100</v>
      </c>
      <c r="D45">
        <v>61.1</v>
      </c>
      <c r="E45">
        <v>57.4</v>
      </c>
      <c r="F45">
        <v>100</v>
      </c>
      <c r="G45">
        <v>18.600000000000001</v>
      </c>
      <c r="H45">
        <v>2.2999999999999998</v>
      </c>
      <c r="I45">
        <v>5</v>
      </c>
      <c r="J45">
        <v>100</v>
      </c>
      <c r="K45">
        <v>19.3</v>
      </c>
    </row>
    <row r="46" spans="1:11" x14ac:dyDescent="0.2">
      <c r="A46" t="s">
        <v>83</v>
      </c>
      <c r="B46" t="s">
        <v>247</v>
      </c>
      <c r="C46">
        <v>100</v>
      </c>
      <c r="D46">
        <v>59.3</v>
      </c>
      <c r="E46">
        <v>59.9</v>
      </c>
      <c r="F46">
        <v>100</v>
      </c>
      <c r="G46">
        <v>19.2</v>
      </c>
      <c r="H46">
        <v>2.4</v>
      </c>
      <c r="I46">
        <v>5</v>
      </c>
      <c r="J46">
        <v>100</v>
      </c>
      <c r="K46">
        <v>18.899999999999999</v>
      </c>
    </row>
    <row r="47" spans="1:11" x14ac:dyDescent="0.2">
      <c r="A47" t="s">
        <v>83</v>
      </c>
      <c r="B47" t="s">
        <v>248</v>
      </c>
      <c r="C47">
        <v>100</v>
      </c>
      <c r="D47">
        <v>61.2</v>
      </c>
      <c r="E47">
        <v>55.4</v>
      </c>
      <c r="F47">
        <v>100</v>
      </c>
      <c r="G47">
        <v>16.5</v>
      </c>
      <c r="H47">
        <v>2.2000000000000002</v>
      </c>
      <c r="I47">
        <v>5.3</v>
      </c>
      <c r="J47">
        <v>100</v>
      </c>
      <c r="K47">
        <v>20.100000000000001</v>
      </c>
    </row>
    <row r="48" spans="1:11" x14ac:dyDescent="0.2">
      <c r="A48" t="s">
        <v>26</v>
      </c>
      <c r="B48" t="s">
        <v>61</v>
      </c>
    </row>
    <row r="49" spans="1:11" x14ac:dyDescent="0.2">
      <c r="A49" t="s">
        <v>0</v>
      </c>
      <c r="C49" t="s">
        <v>1</v>
      </c>
      <c r="D49" t="s">
        <v>6</v>
      </c>
      <c r="E49" t="s">
        <v>8</v>
      </c>
      <c r="F49" t="s">
        <v>9</v>
      </c>
      <c r="G49" t="s">
        <v>60</v>
      </c>
      <c r="H49" t="s">
        <v>55</v>
      </c>
      <c r="I49" t="s">
        <v>10</v>
      </c>
      <c r="J49" t="s">
        <v>11</v>
      </c>
      <c r="K49" t="s">
        <v>85</v>
      </c>
    </row>
    <row r="50" spans="1:11" x14ac:dyDescent="0.2">
      <c r="A50" t="s">
        <v>2</v>
      </c>
      <c r="B50" t="s">
        <v>3</v>
      </c>
      <c r="C50">
        <v>8588</v>
      </c>
      <c r="D50">
        <v>8588</v>
      </c>
      <c r="E50">
        <v>8588</v>
      </c>
      <c r="F50">
        <v>8588</v>
      </c>
      <c r="G50">
        <v>8588</v>
      </c>
      <c r="H50">
        <v>207</v>
      </c>
      <c r="I50">
        <v>770</v>
      </c>
      <c r="J50">
        <v>8588</v>
      </c>
      <c r="K50">
        <v>182</v>
      </c>
    </row>
    <row r="51" spans="1:11" x14ac:dyDescent="0.2">
      <c r="A51" t="s">
        <v>4</v>
      </c>
      <c r="B51" t="s">
        <v>5</v>
      </c>
      <c r="C51">
        <v>155</v>
      </c>
      <c r="D51">
        <v>155</v>
      </c>
      <c r="E51">
        <v>155</v>
      </c>
      <c r="F51">
        <v>155</v>
      </c>
      <c r="G51">
        <v>155</v>
      </c>
      <c r="H51">
        <v>5</v>
      </c>
      <c r="I51">
        <v>18</v>
      </c>
      <c r="J51">
        <v>155</v>
      </c>
      <c r="K51">
        <v>19</v>
      </c>
    </row>
    <row r="52" spans="1:11" x14ac:dyDescent="0.2">
      <c r="A52" t="s">
        <v>83</v>
      </c>
      <c r="B52">
        <v>2015</v>
      </c>
      <c r="C52">
        <v>100</v>
      </c>
      <c r="D52">
        <v>100</v>
      </c>
      <c r="E52">
        <v>100</v>
      </c>
      <c r="F52">
        <v>100</v>
      </c>
      <c r="G52">
        <v>100</v>
      </c>
      <c r="H52">
        <v>4.8</v>
      </c>
      <c r="I52">
        <v>9.5</v>
      </c>
      <c r="J52">
        <v>100</v>
      </c>
      <c r="K52">
        <v>0</v>
      </c>
    </row>
    <row r="53" spans="1:11" x14ac:dyDescent="0.2">
      <c r="A53" t="s">
        <v>83</v>
      </c>
      <c r="B53">
        <v>2016</v>
      </c>
      <c r="C53">
        <v>100</v>
      </c>
      <c r="D53">
        <v>100</v>
      </c>
      <c r="E53">
        <v>100</v>
      </c>
      <c r="F53">
        <v>100</v>
      </c>
      <c r="G53">
        <v>100</v>
      </c>
      <c r="H53">
        <v>3.1</v>
      </c>
      <c r="I53">
        <v>7.7</v>
      </c>
      <c r="J53">
        <v>100</v>
      </c>
      <c r="K53">
        <v>0</v>
      </c>
    </row>
    <row r="54" spans="1:11" x14ac:dyDescent="0.2">
      <c r="A54" t="s">
        <v>83</v>
      </c>
      <c r="B54">
        <v>2017</v>
      </c>
      <c r="C54">
        <v>100</v>
      </c>
      <c r="D54">
        <v>100</v>
      </c>
      <c r="E54">
        <v>100</v>
      </c>
      <c r="F54">
        <v>100</v>
      </c>
      <c r="G54">
        <v>100</v>
      </c>
      <c r="H54">
        <v>8</v>
      </c>
      <c r="I54">
        <v>8.3000000000000007</v>
      </c>
      <c r="J54">
        <v>100</v>
      </c>
      <c r="K54">
        <v>22.7</v>
      </c>
    </row>
    <row r="55" spans="1:11" x14ac:dyDescent="0.2">
      <c r="A55" t="s">
        <v>83</v>
      </c>
      <c r="B55">
        <v>2018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5.2</v>
      </c>
      <c r="I55">
        <v>8.1</v>
      </c>
      <c r="J55">
        <v>100</v>
      </c>
      <c r="K55">
        <v>19.5</v>
      </c>
    </row>
    <row r="56" spans="1:11" x14ac:dyDescent="0.2">
      <c r="A56" t="s">
        <v>83</v>
      </c>
      <c r="B56">
        <v>2019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6.5</v>
      </c>
      <c r="I56">
        <v>13.6</v>
      </c>
      <c r="J56">
        <v>100</v>
      </c>
      <c r="K56">
        <v>26.6</v>
      </c>
    </row>
    <row r="57" spans="1:11" x14ac:dyDescent="0.2">
      <c r="A57" t="s">
        <v>83</v>
      </c>
      <c r="B57">
        <v>2020</v>
      </c>
      <c r="C57">
        <v>100</v>
      </c>
      <c r="D57">
        <v>100</v>
      </c>
      <c r="E57">
        <v>100</v>
      </c>
      <c r="F57">
        <v>100</v>
      </c>
      <c r="G57">
        <v>100</v>
      </c>
      <c r="H57">
        <v>7</v>
      </c>
      <c r="I57">
        <v>8.6</v>
      </c>
      <c r="J57">
        <v>100</v>
      </c>
      <c r="K57">
        <v>24.4</v>
      </c>
    </row>
    <row r="58" spans="1:11" x14ac:dyDescent="0.2">
      <c r="A58" t="s">
        <v>83</v>
      </c>
      <c r="B58" t="s">
        <v>247</v>
      </c>
      <c r="C58">
        <v>100</v>
      </c>
      <c r="D58">
        <v>100</v>
      </c>
      <c r="E58">
        <v>100</v>
      </c>
      <c r="F58">
        <v>100</v>
      </c>
      <c r="G58">
        <v>100</v>
      </c>
      <c r="H58">
        <v>6.5</v>
      </c>
      <c r="I58">
        <v>10.7</v>
      </c>
      <c r="J58">
        <v>100</v>
      </c>
      <c r="K58">
        <v>23.6</v>
      </c>
    </row>
    <row r="59" spans="1:11" x14ac:dyDescent="0.2">
      <c r="A59" t="s">
        <v>83</v>
      </c>
      <c r="B59" t="s">
        <v>248</v>
      </c>
      <c r="C59">
        <v>100</v>
      </c>
      <c r="D59">
        <v>100</v>
      </c>
      <c r="E59">
        <v>100</v>
      </c>
      <c r="F59">
        <v>100</v>
      </c>
      <c r="G59">
        <v>100</v>
      </c>
      <c r="H59">
        <v>5.9</v>
      </c>
      <c r="I59">
        <v>6.5</v>
      </c>
      <c r="J59">
        <v>100</v>
      </c>
      <c r="K59">
        <v>26.8</v>
      </c>
    </row>
    <row r="60" spans="1:11" x14ac:dyDescent="0.2">
      <c r="A60" t="s">
        <v>26</v>
      </c>
      <c r="B60" t="s">
        <v>59</v>
      </c>
    </row>
    <row r="61" spans="1:11" x14ac:dyDescent="0.2">
      <c r="A61" t="s">
        <v>0</v>
      </c>
      <c r="C61" t="s">
        <v>1</v>
      </c>
      <c r="D61" t="s">
        <v>6</v>
      </c>
      <c r="E61" t="s">
        <v>8</v>
      </c>
      <c r="F61" t="s">
        <v>9</v>
      </c>
      <c r="G61" t="s">
        <v>60</v>
      </c>
      <c r="H61" t="s">
        <v>55</v>
      </c>
      <c r="I61" t="s">
        <v>10</v>
      </c>
      <c r="J61" t="s">
        <v>11</v>
      </c>
      <c r="K61" t="s">
        <v>85</v>
      </c>
    </row>
    <row r="62" spans="1:11" x14ac:dyDescent="0.2">
      <c r="A62" t="s">
        <v>2</v>
      </c>
      <c r="B62" t="s">
        <v>3</v>
      </c>
      <c r="C62">
        <v>640</v>
      </c>
      <c r="D62">
        <v>265</v>
      </c>
      <c r="E62">
        <v>384</v>
      </c>
      <c r="F62">
        <v>442</v>
      </c>
      <c r="G62">
        <v>207</v>
      </c>
      <c r="H62">
        <v>640</v>
      </c>
      <c r="I62">
        <v>258</v>
      </c>
      <c r="J62">
        <v>640</v>
      </c>
      <c r="K62">
        <v>43</v>
      </c>
    </row>
    <row r="63" spans="1:11" x14ac:dyDescent="0.2">
      <c r="A63" t="s">
        <v>4</v>
      </c>
      <c r="B63" t="s">
        <v>5</v>
      </c>
      <c r="C63">
        <v>13</v>
      </c>
      <c r="D63">
        <v>7</v>
      </c>
      <c r="E63">
        <v>9</v>
      </c>
      <c r="F63">
        <v>10</v>
      </c>
      <c r="G63">
        <v>5</v>
      </c>
      <c r="H63">
        <v>13</v>
      </c>
      <c r="I63">
        <v>6</v>
      </c>
      <c r="J63">
        <v>13</v>
      </c>
      <c r="K63">
        <v>6</v>
      </c>
    </row>
    <row r="64" spans="1:11" x14ac:dyDescent="0.2">
      <c r="A64" t="s">
        <v>83</v>
      </c>
      <c r="B64">
        <v>2015</v>
      </c>
      <c r="C64">
        <v>100</v>
      </c>
      <c r="D64">
        <v>51.6</v>
      </c>
      <c r="E64">
        <v>78.400000000000006</v>
      </c>
      <c r="F64">
        <v>84.1</v>
      </c>
      <c r="G64">
        <v>45.8</v>
      </c>
      <c r="H64">
        <v>100</v>
      </c>
      <c r="I64">
        <v>52.7</v>
      </c>
      <c r="J64">
        <v>100</v>
      </c>
      <c r="K64">
        <v>0</v>
      </c>
    </row>
    <row r="65" spans="1:11" x14ac:dyDescent="0.2">
      <c r="A65" t="s">
        <v>83</v>
      </c>
      <c r="B65">
        <v>2016</v>
      </c>
      <c r="C65">
        <v>100</v>
      </c>
      <c r="D65">
        <v>36.5</v>
      </c>
      <c r="E65">
        <v>69.599999999999994</v>
      </c>
      <c r="F65">
        <v>70.900000000000006</v>
      </c>
      <c r="G65">
        <v>35.200000000000003</v>
      </c>
      <c r="H65">
        <v>100</v>
      </c>
      <c r="I65">
        <v>46.2</v>
      </c>
      <c r="J65">
        <v>100</v>
      </c>
      <c r="K65">
        <v>0</v>
      </c>
    </row>
    <row r="66" spans="1:11" x14ac:dyDescent="0.2">
      <c r="A66" t="s">
        <v>83</v>
      </c>
      <c r="B66">
        <v>2017</v>
      </c>
      <c r="C66">
        <v>100</v>
      </c>
      <c r="D66">
        <v>54.2</v>
      </c>
      <c r="E66">
        <v>74.8</v>
      </c>
      <c r="F66">
        <v>82.7</v>
      </c>
      <c r="G66">
        <v>46.4</v>
      </c>
      <c r="H66">
        <v>100</v>
      </c>
      <c r="I66">
        <v>46.1</v>
      </c>
      <c r="J66">
        <v>100</v>
      </c>
      <c r="K66">
        <v>40.799999999999997</v>
      </c>
    </row>
    <row r="67" spans="1:11" x14ac:dyDescent="0.2">
      <c r="A67" t="s">
        <v>83</v>
      </c>
      <c r="B67">
        <v>2018</v>
      </c>
      <c r="C67">
        <v>100</v>
      </c>
      <c r="D67">
        <v>42.9</v>
      </c>
      <c r="E67">
        <v>61.1</v>
      </c>
      <c r="F67">
        <v>73.8</v>
      </c>
      <c r="G67">
        <v>30.2</v>
      </c>
      <c r="H67">
        <v>100</v>
      </c>
      <c r="I67">
        <v>66.8</v>
      </c>
      <c r="J67">
        <v>100</v>
      </c>
      <c r="K67">
        <v>47.9</v>
      </c>
    </row>
    <row r="68" spans="1:11" x14ac:dyDescent="0.2">
      <c r="A68" t="s">
        <v>83</v>
      </c>
      <c r="B68">
        <v>2019</v>
      </c>
      <c r="C68">
        <v>100</v>
      </c>
      <c r="D68">
        <v>44.5</v>
      </c>
      <c r="E68">
        <v>79.5</v>
      </c>
      <c r="F68">
        <v>82.8</v>
      </c>
      <c r="G68">
        <v>41.2</v>
      </c>
      <c r="H68">
        <v>100</v>
      </c>
      <c r="I68">
        <v>56.2</v>
      </c>
      <c r="J68">
        <v>100</v>
      </c>
      <c r="K68">
        <v>31</v>
      </c>
    </row>
    <row r="69" spans="1:11" x14ac:dyDescent="0.2">
      <c r="A69" t="s">
        <v>83</v>
      </c>
      <c r="B69">
        <v>2020</v>
      </c>
      <c r="C69">
        <v>100</v>
      </c>
      <c r="D69">
        <v>44.2</v>
      </c>
      <c r="E69">
        <v>77.8</v>
      </c>
      <c r="F69">
        <v>77.8</v>
      </c>
      <c r="G69">
        <v>44.2</v>
      </c>
      <c r="H69">
        <v>100</v>
      </c>
      <c r="I69">
        <v>51.7</v>
      </c>
      <c r="J69">
        <v>100</v>
      </c>
      <c r="K69">
        <v>36.5</v>
      </c>
    </row>
    <row r="70" spans="1:11" x14ac:dyDescent="0.2">
      <c r="A70" t="s">
        <v>83</v>
      </c>
      <c r="B70" t="s">
        <v>247</v>
      </c>
      <c r="C70">
        <v>100</v>
      </c>
      <c r="D70">
        <v>46.4</v>
      </c>
      <c r="E70">
        <v>79.3</v>
      </c>
      <c r="F70">
        <v>82.8</v>
      </c>
      <c r="G70">
        <v>42.9</v>
      </c>
      <c r="H70">
        <v>100</v>
      </c>
      <c r="I70">
        <v>59</v>
      </c>
      <c r="J70">
        <v>100</v>
      </c>
      <c r="K70">
        <v>39.200000000000003</v>
      </c>
    </row>
    <row r="71" spans="1:11" x14ac:dyDescent="0.2">
      <c r="A71" t="s">
        <v>83</v>
      </c>
      <c r="B71" t="s">
        <v>248</v>
      </c>
      <c r="C71">
        <v>100</v>
      </c>
      <c r="D71">
        <v>49.4</v>
      </c>
      <c r="E71">
        <v>61.4</v>
      </c>
      <c r="F71">
        <v>76.599999999999994</v>
      </c>
      <c r="G71">
        <v>34.200000000000003</v>
      </c>
      <c r="H71">
        <v>100</v>
      </c>
      <c r="I71">
        <v>45</v>
      </c>
      <c r="J71">
        <v>100</v>
      </c>
      <c r="K71">
        <v>37.200000000000003</v>
      </c>
    </row>
    <row r="72" spans="1:11" x14ac:dyDescent="0.2">
      <c r="A72" t="s">
        <v>26</v>
      </c>
      <c r="B72" t="s">
        <v>53</v>
      </c>
    </row>
    <row r="73" spans="1:11" x14ac:dyDescent="0.2">
      <c r="A73" t="s">
        <v>0</v>
      </c>
      <c r="C73" t="s">
        <v>1</v>
      </c>
      <c r="D73" t="s">
        <v>6</v>
      </c>
      <c r="E73" t="s">
        <v>8</v>
      </c>
      <c r="F73" t="s">
        <v>9</v>
      </c>
      <c r="G73" t="s">
        <v>60</v>
      </c>
      <c r="H73" t="s">
        <v>55</v>
      </c>
      <c r="I73" t="s">
        <v>10</v>
      </c>
      <c r="J73" t="s">
        <v>11</v>
      </c>
      <c r="K73" t="s">
        <v>85</v>
      </c>
    </row>
    <row r="74" spans="1:11" x14ac:dyDescent="0.2">
      <c r="A74" t="s">
        <v>2</v>
      </c>
      <c r="B74" t="s">
        <v>3</v>
      </c>
      <c r="C74">
        <v>2983</v>
      </c>
      <c r="D74">
        <v>1383</v>
      </c>
      <c r="E74">
        <v>1243</v>
      </c>
      <c r="F74">
        <v>1856</v>
      </c>
      <c r="G74">
        <v>770</v>
      </c>
      <c r="H74">
        <v>258</v>
      </c>
      <c r="I74">
        <v>2983</v>
      </c>
      <c r="J74">
        <v>2983</v>
      </c>
      <c r="K74">
        <v>80</v>
      </c>
    </row>
    <row r="75" spans="1:11" x14ac:dyDescent="0.2">
      <c r="A75" t="s">
        <v>4</v>
      </c>
      <c r="B75" t="s">
        <v>5</v>
      </c>
      <c r="C75">
        <v>54</v>
      </c>
      <c r="D75">
        <v>28</v>
      </c>
      <c r="E75">
        <v>27</v>
      </c>
      <c r="F75">
        <v>37</v>
      </c>
      <c r="G75">
        <v>18</v>
      </c>
      <c r="H75">
        <v>6</v>
      </c>
      <c r="I75">
        <v>54</v>
      </c>
      <c r="J75">
        <v>54</v>
      </c>
      <c r="K75">
        <v>9</v>
      </c>
    </row>
    <row r="76" spans="1:11" x14ac:dyDescent="0.2">
      <c r="A76" t="s">
        <v>83</v>
      </c>
      <c r="B76">
        <v>2015</v>
      </c>
      <c r="C76">
        <v>100</v>
      </c>
      <c r="D76">
        <v>43.5</v>
      </c>
      <c r="E76">
        <v>49.1</v>
      </c>
      <c r="F76">
        <v>64.099999999999994</v>
      </c>
      <c r="G76">
        <v>28.5</v>
      </c>
      <c r="H76">
        <v>16.7</v>
      </c>
      <c r="I76">
        <v>100</v>
      </c>
      <c r="J76">
        <v>100</v>
      </c>
      <c r="K76">
        <v>0</v>
      </c>
    </row>
    <row r="77" spans="1:11" x14ac:dyDescent="0.2">
      <c r="A77" t="s">
        <v>83</v>
      </c>
      <c r="B77">
        <v>2016</v>
      </c>
      <c r="C77">
        <v>100</v>
      </c>
      <c r="D77">
        <v>32.9</v>
      </c>
      <c r="E77">
        <v>45</v>
      </c>
      <c r="F77">
        <v>54.1</v>
      </c>
      <c r="G77">
        <v>23.7</v>
      </c>
      <c r="H77">
        <v>12.7</v>
      </c>
      <c r="I77">
        <v>100</v>
      </c>
      <c r="J77">
        <v>100</v>
      </c>
      <c r="K77">
        <v>0</v>
      </c>
    </row>
    <row r="78" spans="1:11" x14ac:dyDescent="0.2">
      <c r="A78" t="s">
        <v>83</v>
      </c>
      <c r="B78">
        <v>2017</v>
      </c>
      <c r="C78">
        <v>100</v>
      </c>
      <c r="D78">
        <v>36.9</v>
      </c>
      <c r="E78">
        <v>46.4</v>
      </c>
      <c r="F78">
        <v>62.6</v>
      </c>
      <c r="G78">
        <v>20.8</v>
      </c>
      <c r="H78">
        <v>20.100000000000001</v>
      </c>
      <c r="I78">
        <v>100</v>
      </c>
      <c r="J78">
        <v>100</v>
      </c>
      <c r="K78">
        <v>23.5</v>
      </c>
    </row>
    <row r="79" spans="1:11" x14ac:dyDescent="0.2">
      <c r="A79" t="s">
        <v>83</v>
      </c>
      <c r="B79">
        <v>2018</v>
      </c>
      <c r="C79">
        <v>100</v>
      </c>
      <c r="D79">
        <v>42.5</v>
      </c>
      <c r="E79">
        <v>48.6</v>
      </c>
      <c r="F79">
        <v>69.099999999999994</v>
      </c>
      <c r="G79">
        <v>22.1</v>
      </c>
      <c r="H79">
        <v>31.2</v>
      </c>
      <c r="I79">
        <v>100</v>
      </c>
      <c r="J79">
        <v>100</v>
      </c>
      <c r="K79">
        <v>39.700000000000003</v>
      </c>
    </row>
    <row r="80" spans="1:11" x14ac:dyDescent="0.2">
      <c r="A80" t="s">
        <v>83</v>
      </c>
      <c r="B80">
        <v>2019</v>
      </c>
      <c r="C80">
        <v>100</v>
      </c>
      <c r="D80">
        <v>48.9</v>
      </c>
      <c r="E80">
        <v>55.1</v>
      </c>
      <c r="F80">
        <v>68</v>
      </c>
      <c r="G80">
        <v>36</v>
      </c>
      <c r="H80">
        <v>23.3</v>
      </c>
      <c r="I80">
        <v>100</v>
      </c>
      <c r="J80">
        <v>100</v>
      </c>
      <c r="K80">
        <v>28.2</v>
      </c>
    </row>
    <row r="81" spans="1:11" x14ac:dyDescent="0.2">
      <c r="A81" t="s">
        <v>83</v>
      </c>
      <c r="B81">
        <v>2020</v>
      </c>
      <c r="C81">
        <v>100</v>
      </c>
      <c r="D81">
        <v>47.4</v>
      </c>
      <c r="E81">
        <v>42.8</v>
      </c>
      <c r="F81">
        <v>68.3</v>
      </c>
      <c r="G81">
        <v>21.9</v>
      </c>
      <c r="H81">
        <v>20.8</v>
      </c>
      <c r="I81">
        <v>100</v>
      </c>
      <c r="J81">
        <v>100</v>
      </c>
      <c r="K81">
        <v>28.5</v>
      </c>
    </row>
    <row r="82" spans="1:11" x14ac:dyDescent="0.2">
      <c r="A82" t="s">
        <v>83</v>
      </c>
      <c r="B82" t="s">
        <v>247</v>
      </c>
      <c r="C82">
        <v>100</v>
      </c>
      <c r="D82">
        <v>55.8</v>
      </c>
      <c r="E82">
        <v>52.2</v>
      </c>
      <c r="F82">
        <v>76.5</v>
      </c>
      <c r="G82">
        <v>31.5</v>
      </c>
      <c r="H82">
        <v>26.2</v>
      </c>
      <c r="I82">
        <v>100</v>
      </c>
      <c r="J82">
        <v>100</v>
      </c>
      <c r="K82">
        <v>31.7</v>
      </c>
    </row>
    <row r="83" spans="1:11" x14ac:dyDescent="0.2">
      <c r="A83" t="s">
        <v>83</v>
      </c>
      <c r="B83" t="s">
        <v>248</v>
      </c>
      <c r="C83">
        <v>100</v>
      </c>
      <c r="D83">
        <v>40.299999999999997</v>
      </c>
      <c r="E83">
        <v>37.299999999999997</v>
      </c>
      <c r="F83">
        <v>64.5</v>
      </c>
      <c r="G83">
        <v>13.1</v>
      </c>
      <c r="H83">
        <v>15.8</v>
      </c>
      <c r="I83">
        <v>100</v>
      </c>
      <c r="J83">
        <v>100</v>
      </c>
      <c r="K83">
        <v>18</v>
      </c>
    </row>
    <row r="84" spans="1:11" x14ac:dyDescent="0.2">
      <c r="A84" t="s">
        <v>26</v>
      </c>
      <c r="B84" t="s">
        <v>54</v>
      </c>
    </row>
    <row r="85" spans="1:11" x14ac:dyDescent="0.2">
      <c r="A85" t="s">
        <v>0</v>
      </c>
      <c r="C85" t="s">
        <v>1</v>
      </c>
      <c r="D85" t="s">
        <v>6</v>
      </c>
      <c r="E85" t="s">
        <v>8</v>
      </c>
      <c r="F85" t="s">
        <v>9</v>
      </c>
      <c r="G85" t="s">
        <v>60</v>
      </c>
      <c r="H85" t="s">
        <v>55</v>
      </c>
      <c r="I85" t="s">
        <v>10</v>
      </c>
      <c r="J85" t="s">
        <v>11</v>
      </c>
      <c r="K85" t="s">
        <v>85</v>
      </c>
    </row>
    <row r="86" spans="1:11" x14ac:dyDescent="0.2">
      <c r="A86" t="s">
        <v>2</v>
      </c>
      <c r="B86" t="s">
        <v>3</v>
      </c>
      <c r="C86">
        <v>36986</v>
      </c>
      <c r="D86">
        <v>23267</v>
      </c>
      <c r="E86">
        <v>21023</v>
      </c>
      <c r="F86">
        <v>35702</v>
      </c>
      <c r="G86">
        <v>8588</v>
      </c>
      <c r="H86">
        <v>640</v>
      </c>
      <c r="I86">
        <v>2983</v>
      </c>
      <c r="J86">
        <v>36986</v>
      </c>
      <c r="K86">
        <v>770</v>
      </c>
    </row>
    <row r="87" spans="1:11" x14ac:dyDescent="0.2">
      <c r="A87" t="s">
        <v>4</v>
      </c>
      <c r="B87" t="s">
        <v>5</v>
      </c>
      <c r="C87">
        <v>569</v>
      </c>
      <c r="D87">
        <v>358</v>
      </c>
      <c r="E87">
        <v>346</v>
      </c>
      <c r="F87">
        <v>550</v>
      </c>
      <c r="G87">
        <v>155</v>
      </c>
      <c r="H87">
        <v>13</v>
      </c>
      <c r="I87">
        <v>54</v>
      </c>
      <c r="J87">
        <v>569</v>
      </c>
      <c r="K87">
        <v>73</v>
      </c>
    </row>
    <row r="88" spans="1:11" x14ac:dyDescent="0.2">
      <c r="A88" t="s">
        <v>83</v>
      </c>
      <c r="B88">
        <v>2015</v>
      </c>
      <c r="C88">
        <v>100</v>
      </c>
      <c r="D88">
        <v>58.1</v>
      </c>
      <c r="E88">
        <v>60.4</v>
      </c>
      <c r="F88">
        <v>97.1</v>
      </c>
      <c r="G88">
        <v>21.3</v>
      </c>
      <c r="H88">
        <v>2.2999999999999998</v>
      </c>
      <c r="I88">
        <v>7.1</v>
      </c>
      <c r="J88">
        <v>100</v>
      </c>
      <c r="K88">
        <v>0</v>
      </c>
    </row>
    <row r="89" spans="1:11" x14ac:dyDescent="0.2">
      <c r="A89" t="s">
        <v>83</v>
      </c>
      <c r="B89">
        <v>2016</v>
      </c>
      <c r="C89">
        <v>100</v>
      </c>
      <c r="D89">
        <v>57.6</v>
      </c>
      <c r="E89">
        <v>62.6</v>
      </c>
      <c r="F89">
        <v>96</v>
      </c>
      <c r="G89">
        <v>24.2</v>
      </c>
      <c r="H89">
        <v>2.1</v>
      </c>
      <c r="I89">
        <v>7.8</v>
      </c>
      <c r="J89">
        <v>100</v>
      </c>
      <c r="K89">
        <v>0</v>
      </c>
    </row>
    <row r="90" spans="1:11" x14ac:dyDescent="0.2">
      <c r="A90" t="s">
        <v>83</v>
      </c>
      <c r="B90">
        <v>2017</v>
      </c>
      <c r="C90">
        <v>100</v>
      </c>
      <c r="D90">
        <v>59.6</v>
      </c>
      <c r="E90">
        <v>58.8</v>
      </c>
      <c r="F90">
        <v>96.1</v>
      </c>
      <c r="G90">
        <v>22.3</v>
      </c>
      <c r="H90">
        <v>3.9</v>
      </c>
      <c r="I90">
        <v>8.9</v>
      </c>
      <c r="J90">
        <v>100</v>
      </c>
      <c r="K90">
        <v>18</v>
      </c>
    </row>
    <row r="91" spans="1:11" x14ac:dyDescent="0.2">
      <c r="A91" t="s">
        <v>83</v>
      </c>
      <c r="B91">
        <v>2018</v>
      </c>
      <c r="C91">
        <v>100</v>
      </c>
      <c r="D91">
        <v>61</v>
      </c>
      <c r="E91">
        <v>59.5</v>
      </c>
      <c r="F91">
        <v>96.6</v>
      </c>
      <c r="G91">
        <v>23.8</v>
      </c>
      <c r="H91">
        <v>4.0999999999999996</v>
      </c>
      <c r="I91">
        <v>8.8000000000000007</v>
      </c>
      <c r="J91">
        <v>100</v>
      </c>
      <c r="K91">
        <v>17.600000000000001</v>
      </c>
    </row>
    <row r="92" spans="1:11" x14ac:dyDescent="0.2">
      <c r="A92" t="s">
        <v>83</v>
      </c>
      <c r="B92">
        <v>2019</v>
      </c>
      <c r="C92">
        <v>100</v>
      </c>
      <c r="D92">
        <v>58.2</v>
      </c>
      <c r="E92">
        <v>58.5</v>
      </c>
      <c r="F92">
        <v>97.3</v>
      </c>
      <c r="G92">
        <v>19.399999999999999</v>
      </c>
      <c r="H92">
        <v>3.1</v>
      </c>
      <c r="I92">
        <v>7.4</v>
      </c>
      <c r="J92">
        <v>100</v>
      </c>
      <c r="K92">
        <v>18</v>
      </c>
    </row>
    <row r="93" spans="1:11" x14ac:dyDescent="0.2">
      <c r="A93" t="s">
        <v>83</v>
      </c>
      <c r="B93">
        <v>2020</v>
      </c>
      <c r="C93">
        <v>100</v>
      </c>
      <c r="D93">
        <v>59.4</v>
      </c>
      <c r="E93">
        <v>55.8</v>
      </c>
      <c r="F93">
        <v>97.1</v>
      </c>
      <c r="G93">
        <v>18</v>
      </c>
      <c r="H93">
        <v>2.9</v>
      </c>
      <c r="I93">
        <v>7.1</v>
      </c>
      <c r="J93">
        <v>100</v>
      </c>
      <c r="K93">
        <v>19.2</v>
      </c>
    </row>
    <row r="94" spans="1:11" x14ac:dyDescent="0.2">
      <c r="A94" t="s">
        <v>83</v>
      </c>
      <c r="B94" t="s">
        <v>247</v>
      </c>
      <c r="C94">
        <v>100</v>
      </c>
      <c r="D94">
        <v>58.3</v>
      </c>
      <c r="E94">
        <v>58.8</v>
      </c>
      <c r="F94">
        <v>98.2</v>
      </c>
      <c r="G94">
        <v>18.899999999999999</v>
      </c>
      <c r="H94">
        <v>2.8</v>
      </c>
      <c r="I94">
        <v>6.4</v>
      </c>
      <c r="J94">
        <v>100</v>
      </c>
      <c r="K94">
        <v>18.600000000000001</v>
      </c>
    </row>
    <row r="95" spans="1:11" x14ac:dyDescent="0.2">
      <c r="A95" t="s">
        <v>83</v>
      </c>
      <c r="B95" t="s">
        <v>248</v>
      </c>
      <c r="C95">
        <v>100</v>
      </c>
      <c r="D95">
        <v>59.1</v>
      </c>
      <c r="E95">
        <v>53.4</v>
      </c>
      <c r="F95">
        <v>96.5</v>
      </c>
      <c r="G95">
        <v>16</v>
      </c>
      <c r="H95">
        <v>2.8</v>
      </c>
      <c r="I95">
        <v>7.9</v>
      </c>
      <c r="J95">
        <v>100</v>
      </c>
      <c r="K95">
        <v>19.8</v>
      </c>
    </row>
    <row r="96" spans="1:11" x14ac:dyDescent="0.2">
      <c r="A96" t="s">
        <v>26</v>
      </c>
      <c r="B96" t="s">
        <v>86</v>
      </c>
    </row>
    <row r="97" spans="1:11" x14ac:dyDescent="0.2">
      <c r="A97" t="s">
        <v>0</v>
      </c>
      <c r="C97" t="s">
        <v>1</v>
      </c>
      <c r="D97" t="s">
        <v>6</v>
      </c>
      <c r="E97" t="s">
        <v>8</v>
      </c>
      <c r="F97" t="s">
        <v>9</v>
      </c>
      <c r="G97" t="s">
        <v>60</v>
      </c>
      <c r="H97" t="s">
        <v>55</v>
      </c>
      <c r="I97" t="s">
        <v>10</v>
      </c>
      <c r="J97" t="s">
        <v>11</v>
      </c>
      <c r="K97" t="s">
        <v>85</v>
      </c>
    </row>
    <row r="98" spans="1:11" x14ac:dyDescent="0.2">
      <c r="A98" t="s">
        <v>2</v>
      </c>
      <c r="B98" t="s">
        <v>3</v>
      </c>
      <c r="C98">
        <v>1605</v>
      </c>
      <c r="D98">
        <v>491</v>
      </c>
      <c r="E98">
        <v>448</v>
      </c>
      <c r="F98">
        <v>757</v>
      </c>
      <c r="G98">
        <v>182</v>
      </c>
      <c r="H98">
        <v>43</v>
      </c>
      <c r="I98">
        <v>80</v>
      </c>
      <c r="J98">
        <v>770</v>
      </c>
      <c r="K98">
        <v>1605</v>
      </c>
    </row>
    <row r="99" spans="1:11" x14ac:dyDescent="0.2">
      <c r="A99" t="s">
        <v>4</v>
      </c>
      <c r="B99" t="s">
        <v>5</v>
      </c>
      <c r="C99">
        <v>152</v>
      </c>
      <c r="D99">
        <v>47</v>
      </c>
      <c r="E99">
        <v>43</v>
      </c>
      <c r="F99">
        <v>71</v>
      </c>
      <c r="G99">
        <v>19</v>
      </c>
      <c r="H99">
        <v>6</v>
      </c>
      <c r="I99">
        <v>9</v>
      </c>
      <c r="J99">
        <v>73</v>
      </c>
      <c r="K99">
        <v>152</v>
      </c>
    </row>
    <row r="100" spans="1:11" x14ac:dyDescent="0.2">
      <c r="A100" t="s">
        <v>83</v>
      </c>
      <c r="B100">
        <v>2015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x14ac:dyDescent="0.2">
      <c r="A101" t="s">
        <v>83</v>
      </c>
      <c r="B101">
        <v>2016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x14ac:dyDescent="0.2">
      <c r="A102" t="s">
        <v>83</v>
      </c>
      <c r="B102">
        <v>2017</v>
      </c>
      <c r="C102">
        <v>100</v>
      </c>
      <c r="D102">
        <v>39.4</v>
      </c>
      <c r="E102">
        <v>44.5</v>
      </c>
      <c r="F102">
        <v>65.099999999999994</v>
      </c>
      <c r="G102">
        <v>18.8</v>
      </c>
      <c r="H102">
        <v>5.8</v>
      </c>
      <c r="I102">
        <v>7.7</v>
      </c>
      <c r="J102">
        <v>66.7</v>
      </c>
      <c r="K102">
        <v>100</v>
      </c>
    </row>
    <row r="103" spans="1:11" x14ac:dyDescent="0.2">
      <c r="A103" t="s">
        <v>83</v>
      </c>
      <c r="B103">
        <v>2018</v>
      </c>
      <c r="C103">
        <v>100</v>
      </c>
      <c r="D103">
        <v>35.6</v>
      </c>
      <c r="E103">
        <v>34.6</v>
      </c>
      <c r="F103">
        <v>55.2</v>
      </c>
      <c r="G103">
        <v>15</v>
      </c>
      <c r="H103">
        <v>6.4</v>
      </c>
      <c r="I103">
        <v>11.3</v>
      </c>
      <c r="J103">
        <v>57.1</v>
      </c>
      <c r="K103">
        <v>100</v>
      </c>
    </row>
    <row r="104" spans="1:11" x14ac:dyDescent="0.2">
      <c r="A104" t="s">
        <v>83</v>
      </c>
      <c r="B104">
        <v>2019</v>
      </c>
      <c r="C104">
        <v>100</v>
      </c>
      <c r="D104">
        <v>29.3</v>
      </c>
      <c r="E104">
        <v>29.9</v>
      </c>
      <c r="F104">
        <v>45.9</v>
      </c>
      <c r="G104">
        <v>13.2</v>
      </c>
      <c r="H104">
        <v>2.4</v>
      </c>
      <c r="I104">
        <v>5.3</v>
      </c>
      <c r="J104">
        <v>46.2</v>
      </c>
      <c r="K104">
        <v>100</v>
      </c>
    </row>
    <row r="105" spans="1:11" x14ac:dyDescent="0.2">
      <c r="A105" t="s">
        <v>83</v>
      </c>
      <c r="B105">
        <v>2020</v>
      </c>
      <c r="C105">
        <v>100</v>
      </c>
      <c r="D105">
        <v>25.9</v>
      </c>
      <c r="E105">
        <v>20.5</v>
      </c>
      <c r="F105">
        <v>37.6</v>
      </c>
      <c r="G105">
        <v>8.8000000000000007</v>
      </c>
      <c r="H105">
        <v>2.1</v>
      </c>
      <c r="I105">
        <v>4</v>
      </c>
      <c r="J105">
        <v>38.4</v>
      </c>
      <c r="K105">
        <v>100</v>
      </c>
    </row>
    <row r="106" spans="1:11" x14ac:dyDescent="0.2">
      <c r="A106" t="s">
        <v>83</v>
      </c>
      <c r="B106" t="s">
        <v>247</v>
      </c>
      <c r="C106">
        <v>100</v>
      </c>
      <c r="D106">
        <v>28.9</v>
      </c>
      <c r="E106">
        <v>28.5</v>
      </c>
      <c r="F106">
        <v>46.3</v>
      </c>
      <c r="G106">
        <v>11.1</v>
      </c>
      <c r="H106">
        <v>2.8</v>
      </c>
      <c r="I106">
        <v>5.0999999999999996</v>
      </c>
      <c r="J106">
        <v>46.3</v>
      </c>
      <c r="K106">
        <v>100</v>
      </c>
    </row>
    <row r="107" spans="1:11" x14ac:dyDescent="0.2">
      <c r="A107" t="s">
        <v>83</v>
      </c>
      <c r="B107" t="s">
        <v>248</v>
      </c>
      <c r="C107">
        <v>100</v>
      </c>
      <c r="D107">
        <v>25.3</v>
      </c>
      <c r="E107">
        <v>16.600000000000001</v>
      </c>
      <c r="F107">
        <v>34.299999999999997</v>
      </c>
      <c r="G107">
        <v>7.6</v>
      </c>
      <c r="H107">
        <v>1.8</v>
      </c>
      <c r="I107">
        <v>2.5</v>
      </c>
      <c r="J107">
        <v>35.1</v>
      </c>
      <c r="K107">
        <v>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/>
  <dimension ref="A1:K53"/>
  <sheetViews>
    <sheetView workbookViewId="0">
      <selection activeCell="E18" sqref="E18"/>
    </sheetView>
  </sheetViews>
  <sheetFormatPr defaultRowHeight="12.75" x14ac:dyDescent="0.2"/>
  <cols>
    <col min="2" max="2" width="37.28515625" customWidth="1"/>
    <col min="10" max="10" width="17.5703125" customWidth="1"/>
  </cols>
  <sheetData>
    <row r="1" spans="1:11" x14ac:dyDescent="0.2">
      <c r="A1" t="s">
        <v>0</v>
      </c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</row>
    <row r="2" spans="1:11" x14ac:dyDescent="0.2">
      <c r="A2" t="s">
        <v>2</v>
      </c>
      <c r="B2" t="s">
        <v>3</v>
      </c>
      <c r="C2">
        <v>208639</v>
      </c>
      <c r="D2">
        <v>913</v>
      </c>
      <c r="E2">
        <v>750</v>
      </c>
      <c r="F2">
        <v>722</v>
      </c>
      <c r="G2">
        <v>769</v>
      </c>
      <c r="H2">
        <v>739</v>
      </c>
      <c r="I2">
        <v>726</v>
      </c>
      <c r="J2">
        <v>2258</v>
      </c>
      <c r="K2">
        <v>2234</v>
      </c>
    </row>
    <row r="3" spans="1:11" x14ac:dyDescent="0.2">
      <c r="A3" t="s">
        <v>4</v>
      </c>
      <c r="B3" t="s">
        <v>5</v>
      </c>
      <c r="C3">
        <v>2650</v>
      </c>
      <c r="D3">
        <v>3040</v>
      </c>
      <c r="E3">
        <v>3040</v>
      </c>
      <c r="F3">
        <v>3125</v>
      </c>
      <c r="G3">
        <v>3125</v>
      </c>
      <c r="H3">
        <v>3125</v>
      </c>
      <c r="I3">
        <v>3134</v>
      </c>
      <c r="J3">
        <v>2999</v>
      </c>
      <c r="K3">
        <v>3128</v>
      </c>
    </row>
    <row r="4" spans="1:11" x14ac:dyDescent="0.2">
      <c r="A4" t="s">
        <v>82</v>
      </c>
      <c r="B4" t="s">
        <v>6</v>
      </c>
      <c r="C4">
        <v>358</v>
      </c>
      <c r="D4">
        <v>172</v>
      </c>
      <c r="E4">
        <v>236</v>
      </c>
      <c r="F4">
        <v>171</v>
      </c>
      <c r="G4">
        <v>216</v>
      </c>
      <c r="H4">
        <v>180</v>
      </c>
      <c r="I4">
        <v>192</v>
      </c>
      <c r="J4">
        <v>230</v>
      </c>
      <c r="K4">
        <v>196</v>
      </c>
    </row>
    <row r="5" spans="1:11" x14ac:dyDescent="0.2">
      <c r="A5" t="s">
        <v>7</v>
      </c>
      <c r="B5" t="s">
        <v>6</v>
      </c>
      <c r="C5">
        <v>13.5</v>
      </c>
      <c r="D5">
        <v>5.7</v>
      </c>
      <c r="E5">
        <v>7.8</v>
      </c>
      <c r="F5">
        <v>5.5</v>
      </c>
      <c r="G5">
        <v>6.9</v>
      </c>
      <c r="H5">
        <v>5.7</v>
      </c>
      <c r="I5">
        <v>6.1</v>
      </c>
      <c r="J5">
        <v>7.7</v>
      </c>
      <c r="K5">
        <v>6.3</v>
      </c>
    </row>
    <row r="6" spans="1:11" x14ac:dyDescent="0.2">
      <c r="A6" t="s">
        <v>82</v>
      </c>
      <c r="B6" t="s">
        <v>8</v>
      </c>
      <c r="C6">
        <v>346</v>
      </c>
      <c r="D6">
        <v>171</v>
      </c>
      <c r="E6">
        <v>232</v>
      </c>
      <c r="F6">
        <v>159</v>
      </c>
      <c r="G6">
        <v>214</v>
      </c>
      <c r="H6">
        <v>171</v>
      </c>
      <c r="I6">
        <v>147</v>
      </c>
      <c r="J6">
        <v>238</v>
      </c>
      <c r="K6">
        <v>178</v>
      </c>
    </row>
    <row r="7" spans="1:11" x14ac:dyDescent="0.2">
      <c r="A7" t="s">
        <v>7</v>
      </c>
      <c r="B7" t="s">
        <v>8</v>
      </c>
      <c r="C7">
        <v>13.1</v>
      </c>
      <c r="D7">
        <v>5.6</v>
      </c>
      <c r="E7">
        <v>7.6</v>
      </c>
      <c r="F7">
        <v>5.0999999999999996</v>
      </c>
      <c r="G7">
        <v>6.9</v>
      </c>
      <c r="H7">
        <v>5.5</v>
      </c>
      <c r="I7">
        <v>4.7</v>
      </c>
      <c r="J7">
        <v>7.9</v>
      </c>
      <c r="K7">
        <v>5.7</v>
      </c>
    </row>
    <row r="8" spans="1:11" x14ac:dyDescent="0.2">
      <c r="A8" t="s">
        <v>82</v>
      </c>
      <c r="B8" t="s">
        <v>9</v>
      </c>
      <c r="C8">
        <v>550</v>
      </c>
      <c r="D8">
        <v>303</v>
      </c>
      <c r="E8">
        <v>377</v>
      </c>
      <c r="F8">
        <v>280</v>
      </c>
      <c r="G8">
        <v>370</v>
      </c>
      <c r="H8">
        <v>322</v>
      </c>
      <c r="I8">
        <v>308</v>
      </c>
      <c r="J8">
        <v>390</v>
      </c>
      <c r="K8">
        <v>333</v>
      </c>
    </row>
    <row r="9" spans="1:11" x14ac:dyDescent="0.2">
      <c r="A9" t="s">
        <v>7</v>
      </c>
      <c r="B9" t="s">
        <v>9</v>
      </c>
      <c r="C9">
        <v>20.7</v>
      </c>
      <c r="D9">
        <v>10</v>
      </c>
      <c r="E9">
        <v>12.4</v>
      </c>
      <c r="F9">
        <v>9</v>
      </c>
      <c r="G9">
        <v>11.8</v>
      </c>
      <c r="H9">
        <v>10.3</v>
      </c>
      <c r="I9">
        <v>9.8000000000000007</v>
      </c>
      <c r="J9">
        <v>13</v>
      </c>
      <c r="K9">
        <v>10.7</v>
      </c>
    </row>
    <row r="10" spans="1:11" x14ac:dyDescent="0.2">
      <c r="A10" t="s">
        <v>82</v>
      </c>
      <c r="B10" t="s">
        <v>60</v>
      </c>
      <c r="C10">
        <v>155</v>
      </c>
      <c r="D10">
        <v>41</v>
      </c>
      <c r="E10">
        <v>91</v>
      </c>
      <c r="F10">
        <v>50</v>
      </c>
      <c r="G10">
        <v>61</v>
      </c>
      <c r="H10">
        <v>28</v>
      </c>
      <c r="I10">
        <v>32</v>
      </c>
      <c r="J10">
        <v>78</v>
      </c>
      <c r="K10">
        <v>40</v>
      </c>
    </row>
    <row r="11" spans="1:11" x14ac:dyDescent="0.2">
      <c r="A11" t="s">
        <v>7</v>
      </c>
      <c r="B11" t="s">
        <v>60</v>
      </c>
      <c r="C11">
        <v>5.8</v>
      </c>
      <c r="D11">
        <v>1.3</v>
      </c>
      <c r="E11">
        <v>3</v>
      </c>
      <c r="F11">
        <v>1.6</v>
      </c>
      <c r="G11">
        <v>1.9</v>
      </c>
      <c r="H11">
        <v>0.9</v>
      </c>
      <c r="I11">
        <v>1</v>
      </c>
      <c r="J11">
        <v>2.6</v>
      </c>
      <c r="K11">
        <v>1.3</v>
      </c>
    </row>
    <row r="12" spans="1:11" x14ac:dyDescent="0.2">
      <c r="A12" t="s">
        <v>82</v>
      </c>
      <c r="B12" t="s">
        <v>75</v>
      </c>
      <c r="C12">
        <v>192</v>
      </c>
      <c r="D12">
        <v>132</v>
      </c>
      <c r="E12">
        <v>145</v>
      </c>
      <c r="F12">
        <v>121</v>
      </c>
      <c r="G12">
        <v>128</v>
      </c>
      <c r="H12">
        <v>146</v>
      </c>
      <c r="I12">
        <v>130</v>
      </c>
      <c r="J12">
        <v>141</v>
      </c>
      <c r="K12">
        <v>135</v>
      </c>
    </row>
    <row r="13" spans="1:11" x14ac:dyDescent="0.2">
      <c r="A13" t="s">
        <v>7</v>
      </c>
      <c r="B13" t="s">
        <v>75</v>
      </c>
      <c r="C13">
        <v>7.3</v>
      </c>
      <c r="D13">
        <v>4.3</v>
      </c>
      <c r="E13">
        <v>4.8</v>
      </c>
      <c r="F13">
        <v>3.9</v>
      </c>
      <c r="G13">
        <v>4.0999999999999996</v>
      </c>
      <c r="H13">
        <v>4.7</v>
      </c>
      <c r="I13">
        <v>4.2</v>
      </c>
      <c r="J13">
        <v>4.7</v>
      </c>
      <c r="K13">
        <v>4.3</v>
      </c>
    </row>
    <row r="14" spans="1:11" x14ac:dyDescent="0.2">
      <c r="A14" t="s">
        <v>82</v>
      </c>
      <c r="B14" t="s">
        <v>76</v>
      </c>
      <c r="C14">
        <v>180</v>
      </c>
      <c r="D14">
        <v>116</v>
      </c>
      <c r="E14">
        <v>137</v>
      </c>
      <c r="F14">
        <v>107</v>
      </c>
      <c r="G14">
        <v>139</v>
      </c>
      <c r="H14">
        <v>121</v>
      </c>
      <c r="I14">
        <v>116</v>
      </c>
      <c r="J14">
        <v>152</v>
      </c>
      <c r="K14">
        <v>125</v>
      </c>
    </row>
    <row r="15" spans="1:11" x14ac:dyDescent="0.2">
      <c r="A15" t="s">
        <v>7</v>
      </c>
      <c r="B15" t="s">
        <v>76</v>
      </c>
      <c r="C15">
        <v>6.8</v>
      </c>
      <c r="D15">
        <v>3.8</v>
      </c>
      <c r="E15">
        <v>4.5</v>
      </c>
      <c r="F15">
        <v>3.4</v>
      </c>
      <c r="G15">
        <v>4.5</v>
      </c>
      <c r="H15">
        <v>3.9</v>
      </c>
      <c r="I15">
        <v>3.7</v>
      </c>
      <c r="J15">
        <v>5.0999999999999996</v>
      </c>
      <c r="K15">
        <v>4</v>
      </c>
    </row>
    <row r="16" spans="1:11" x14ac:dyDescent="0.2">
      <c r="A16" t="s">
        <v>82</v>
      </c>
      <c r="B16" t="s">
        <v>55</v>
      </c>
      <c r="C16">
        <v>13</v>
      </c>
      <c r="D16">
        <v>7</v>
      </c>
      <c r="E16">
        <v>10</v>
      </c>
      <c r="F16">
        <v>9</v>
      </c>
      <c r="G16">
        <v>0</v>
      </c>
      <c r="H16">
        <v>2</v>
      </c>
      <c r="I16">
        <v>20</v>
      </c>
      <c r="J16">
        <v>10</v>
      </c>
      <c r="K16">
        <v>7</v>
      </c>
    </row>
    <row r="17" spans="1:11" x14ac:dyDescent="0.2">
      <c r="A17" t="s">
        <v>7</v>
      </c>
      <c r="B17" t="s">
        <v>55</v>
      </c>
      <c r="C17">
        <v>0.5</v>
      </c>
      <c r="D17">
        <v>0.2</v>
      </c>
      <c r="E17">
        <v>0.3</v>
      </c>
      <c r="F17">
        <v>0.3</v>
      </c>
      <c r="G17">
        <v>0</v>
      </c>
      <c r="H17">
        <v>0.1</v>
      </c>
      <c r="I17">
        <v>0.6</v>
      </c>
      <c r="J17">
        <v>0.3</v>
      </c>
      <c r="K17">
        <v>0.2</v>
      </c>
    </row>
    <row r="18" spans="1:11" x14ac:dyDescent="0.2">
      <c r="A18" t="s">
        <v>82</v>
      </c>
      <c r="B18" t="s">
        <v>10</v>
      </c>
      <c r="C18">
        <v>54</v>
      </c>
      <c r="D18">
        <v>14</v>
      </c>
      <c r="E18">
        <v>26</v>
      </c>
      <c r="F18">
        <v>22</v>
      </c>
      <c r="G18">
        <v>52</v>
      </c>
      <c r="H18">
        <v>42</v>
      </c>
      <c r="I18">
        <v>15</v>
      </c>
      <c r="J18">
        <v>29</v>
      </c>
      <c r="K18">
        <v>36</v>
      </c>
    </row>
    <row r="19" spans="1:11" x14ac:dyDescent="0.2">
      <c r="A19" t="s">
        <v>7</v>
      </c>
      <c r="B19" t="s">
        <v>10</v>
      </c>
      <c r="C19">
        <v>2</v>
      </c>
      <c r="D19">
        <v>0.5</v>
      </c>
      <c r="E19">
        <v>0.9</v>
      </c>
      <c r="F19">
        <v>0.7</v>
      </c>
      <c r="G19">
        <v>1.7</v>
      </c>
      <c r="H19">
        <v>1.3</v>
      </c>
      <c r="I19">
        <v>0.5</v>
      </c>
      <c r="J19">
        <v>1</v>
      </c>
      <c r="K19">
        <v>1.2</v>
      </c>
    </row>
    <row r="20" spans="1:11" x14ac:dyDescent="0.2">
      <c r="A20" t="s">
        <v>82</v>
      </c>
      <c r="B20" t="s">
        <v>11</v>
      </c>
      <c r="C20">
        <v>569</v>
      </c>
      <c r="D20">
        <v>307</v>
      </c>
      <c r="E20">
        <v>393</v>
      </c>
      <c r="F20">
        <v>304</v>
      </c>
      <c r="G20">
        <v>380</v>
      </c>
      <c r="H20">
        <v>335</v>
      </c>
      <c r="I20">
        <v>312</v>
      </c>
      <c r="J20">
        <v>393</v>
      </c>
      <c r="K20">
        <v>342</v>
      </c>
    </row>
    <row r="21" spans="1:11" x14ac:dyDescent="0.2">
      <c r="A21" t="s">
        <v>7</v>
      </c>
      <c r="B21" t="s">
        <v>11</v>
      </c>
      <c r="C21">
        <v>21.5</v>
      </c>
      <c r="D21">
        <v>10.1</v>
      </c>
      <c r="E21">
        <v>12.9</v>
      </c>
      <c r="F21">
        <v>9.6999999999999993</v>
      </c>
      <c r="G21">
        <v>12.1</v>
      </c>
      <c r="H21">
        <v>10.7</v>
      </c>
      <c r="I21">
        <v>10</v>
      </c>
      <c r="J21">
        <v>13.1</v>
      </c>
      <c r="K21">
        <v>10.9</v>
      </c>
    </row>
    <row r="22" spans="1:11" x14ac:dyDescent="0.2">
      <c r="A22" t="s">
        <v>82</v>
      </c>
      <c r="B22" t="s">
        <v>85</v>
      </c>
      <c r="C22">
        <v>152</v>
      </c>
      <c r="D22">
        <v>222</v>
      </c>
      <c r="E22">
        <v>218</v>
      </c>
      <c r="F22">
        <v>163</v>
      </c>
      <c r="G22">
        <v>254</v>
      </c>
      <c r="H22">
        <v>177</v>
      </c>
      <c r="I22">
        <v>234</v>
      </c>
      <c r="J22">
        <v>157</v>
      </c>
      <c r="K22">
        <v>222</v>
      </c>
    </row>
    <row r="23" spans="1:11" x14ac:dyDescent="0.2">
      <c r="A23" t="s">
        <v>7</v>
      </c>
      <c r="B23" t="s">
        <v>85</v>
      </c>
      <c r="C23">
        <v>5.7</v>
      </c>
      <c r="D23">
        <v>7.3</v>
      </c>
      <c r="E23">
        <v>7.2</v>
      </c>
      <c r="F23">
        <v>5.2</v>
      </c>
      <c r="G23">
        <v>8.1</v>
      </c>
      <c r="H23">
        <v>5.7</v>
      </c>
      <c r="I23">
        <v>7.5</v>
      </c>
      <c r="J23">
        <v>5.2</v>
      </c>
      <c r="K23">
        <v>7.1</v>
      </c>
    </row>
    <row r="24" spans="1:11" x14ac:dyDescent="0.2">
      <c r="A24" t="s">
        <v>82</v>
      </c>
      <c r="B24" t="s">
        <v>206</v>
      </c>
      <c r="C24">
        <v>3</v>
      </c>
      <c r="D24">
        <v>24</v>
      </c>
      <c r="E24">
        <v>12</v>
      </c>
      <c r="F24">
        <v>6</v>
      </c>
      <c r="G24">
        <v>5</v>
      </c>
      <c r="H24">
        <v>0</v>
      </c>
      <c r="I24">
        <v>9</v>
      </c>
      <c r="J24">
        <v>10</v>
      </c>
      <c r="K24">
        <v>5</v>
      </c>
    </row>
    <row r="25" spans="1:11" x14ac:dyDescent="0.2">
      <c r="A25" t="s">
        <v>7</v>
      </c>
      <c r="B25" t="s">
        <v>206</v>
      </c>
      <c r="C25">
        <v>0.1</v>
      </c>
      <c r="D25">
        <v>0.8</v>
      </c>
      <c r="E25">
        <v>0.4</v>
      </c>
      <c r="F25">
        <v>0.2</v>
      </c>
      <c r="G25">
        <v>0.2</v>
      </c>
      <c r="H25">
        <v>0</v>
      </c>
      <c r="I25">
        <v>0.3</v>
      </c>
      <c r="J25">
        <v>0.3</v>
      </c>
      <c r="K25">
        <v>0.2</v>
      </c>
    </row>
    <row r="26" spans="1:11" x14ac:dyDescent="0.2">
      <c r="A26" t="s">
        <v>82</v>
      </c>
      <c r="B26" t="s">
        <v>118</v>
      </c>
      <c r="C26">
        <v>36</v>
      </c>
      <c r="D26">
        <v>143</v>
      </c>
      <c r="E26">
        <v>140</v>
      </c>
      <c r="F26">
        <v>127</v>
      </c>
      <c r="G26">
        <v>149</v>
      </c>
      <c r="H26">
        <v>112</v>
      </c>
      <c r="I26">
        <v>148</v>
      </c>
      <c r="J26">
        <v>68</v>
      </c>
      <c r="K26">
        <v>136</v>
      </c>
    </row>
    <row r="27" spans="1:11" x14ac:dyDescent="0.2">
      <c r="A27" t="s">
        <v>7</v>
      </c>
      <c r="B27" t="s">
        <v>118</v>
      </c>
      <c r="C27">
        <v>1.4</v>
      </c>
      <c r="D27">
        <v>4.7</v>
      </c>
      <c r="E27">
        <v>4.5999999999999996</v>
      </c>
      <c r="F27">
        <v>4.0999999999999996</v>
      </c>
      <c r="G27">
        <v>4.8</v>
      </c>
      <c r="H27">
        <v>3.6</v>
      </c>
      <c r="I27">
        <v>4.7</v>
      </c>
      <c r="J27">
        <v>2.2999999999999998</v>
      </c>
      <c r="K27">
        <v>4.3</v>
      </c>
    </row>
    <row r="28" spans="1:11" x14ac:dyDescent="0.2">
      <c r="A28" t="s">
        <v>82</v>
      </c>
      <c r="B28" t="s">
        <v>119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</row>
    <row r="29" spans="1:11" x14ac:dyDescent="0.2">
      <c r="A29" t="s">
        <v>7</v>
      </c>
      <c r="B29" t="s">
        <v>119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">
      <c r="A30" t="s">
        <v>82</v>
      </c>
      <c r="B30" t="s">
        <v>120</v>
      </c>
      <c r="C30">
        <v>71</v>
      </c>
      <c r="D30">
        <v>235</v>
      </c>
      <c r="E30">
        <v>218</v>
      </c>
      <c r="F30">
        <v>163</v>
      </c>
      <c r="G30">
        <v>254</v>
      </c>
      <c r="H30">
        <v>177</v>
      </c>
      <c r="I30">
        <v>234</v>
      </c>
      <c r="J30">
        <v>158</v>
      </c>
      <c r="K30">
        <v>222</v>
      </c>
    </row>
    <row r="31" spans="1:11" x14ac:dyDescent="0.2">
      <c r="A31" t="s">
        <v>7</v>
      </c>
      <c r="B31" t="s">
        <v>120</v>
      </c>
      <c r="C31">
        <v>2.7</v>
      </c>
      <c r="D31">
        <v>7.7</v>
      </c>
      <c r="E31">
        <v>7.2</v>
      </c>
      <c r="F31">
        <v>5.2</v>
      </c>
      <c r="G31">
        <v>8.1</v>
      </c>
      <c r="H31">
        <v>5.7</v>
      </c>
      <c r="I31">
        <v>7.5</v>
      </c>
      <c r="J31">
        <v>5.3</v>
      </c>
      <c r="K31">
        <v>7.1</v>
      </c>
    </row>
    <row r="32" spans="1:11" x14ac:dyDescent="0.2">
      <c r="A32" t="s">
        <v>82</v>
      </c>
      <c r="B32" t="s">
        <v>121</v>
      </c>
      <c r="C32">
        <v>151</v>
      </c>
      <c r="D32">
        <v>93</v>
      </c>
      <c r="E32">
        <v>130</v>
      </c>
      <c r="F32">
        <v>105</v>
      </c>
      <c r="G32">
        <v>88</v>
      </c>
      <c r="H32">
        <v>105</v>
      </c>
      <c r="I32">
        <v>90</v>
      </c>
      <c r="J32">
        <v>113</v>
      </c>
      <c r="K32">
        <v>94</v>
      </c>
    </row>
    <row r="33" spans="1:11" x14ac:dyDescent="0.2">
      <c r="A33" t="s">
        <v>7</v>
      </c>
      <c r="B33" t="s">
        <v>121</v>
      </c>
      <c r="C33">
        <v>5.7</v>
      </c>
      <c r="D33">
        <v>3.1</v>
      </c>
      <c r="E33">
        <v>4.3</v>
      </c>
      <c r="F33">
        <v>3.4</v>
      </c>
      <c r="G33">
        <v>2.8</v>
      </c>
      <c r="H33">
        <v>3.4</v>
      </c>
      <c r="I33">
        <v>2.9</v>
      </c>
      <c r="J33">
        <v>3.8</v>
      </c>
      <c r="K33">
        <v>3</v>
      </c>
    </row>
    <row r="34" spans="1:11" x14ac:dyDescent="0.2">
      <c r="A34" t="s">
        <v>82</v>
      </c>
      <c r="B34" t="s">
        <v>122</v>
      </c>
      <c r="C34">
        <v>153</v>
      </c>
      <c r="D34">
        <v>99</v>
      </c>
      <c r="E34">
        <v>112</v>
      </c>
      <c r="F34">
        <v>97</v>
      </c>
      <c r="G34">
        <v>117</v>
      </c>
      <c r="H34">
        <v>100</v>
      </c>
      <c r="I34">
        <v>106</v>
      </c>
      <c r="J34">
        <v>123</v>
      </c>
      <c r="K34">
        <v>108</v>
      </c>
    </row>
    <row r="35" spans="1:11" x14ac:dyDescent="0.2">
      <c r="A35" t="s">
        <v>7</v>
      </c>
      <c r="B35" t="s">
        <v>122</v>
      </c>
      <c r="C35">
        <v>5.8</v>
      </c>
      <c r="D35">
        <v>3.3</v>
      </c>
      <c r="E35">
        <v>3.7</v>
      </c>
      <c r="F35">
        <v>3.1</v>
      </c>
      <c r="G35">
        <v>3.8</v>
      </c>
      <c r="H35">
        <v>3.2</v>
      </c>
      <c r="I35">
        <v>3.4</v>
      </c>
      <c r="J35">
        <v>4.0999999999999996</v>
      </c>
      <c r="K35">
        <v>3.4</v>
      </c>
    </row>
    <row r="36" spans="1:11" x14ac:dyDescent="0.2">
      <c r="A36" t="s">
        <v>82</v>
      </c>
      <c r="B36" t="s">
        <v>123</v>
      </c>
      <c r="C36">
        <v>4</v>
      </c>
      <c r="D36">
        <v>29</v>
      </c>
      <c r="E36">
        <v>20</v>
      </c>
      <c r="F36">
        <v>27</v>
      </c>
      <c r="G36">
        <v>5</v>
      </c>
      <c r="H36">
        <v>0</v>
      </c>
      <c r="I36">
        <v>9</v>
      </c>
      <c r="J36">
        <v>12</v>
      </c>
      <c r="K36">
        <v>5</v>
      </c>
    </row>
    <row r="37" spans="1:11" x14ac:dyDescent="0.2">
      <c r="A37" t="s">
        <v>7</v>
      </c>
      <c r="B37" t="s">
        <v>123</v>
      </c>
      <c r="C37">
        <v>0.1</v>
      </c>
      <c r="D37">
        <v>0.9</v>
      </c>
      <c r="E37">
        <v>0.7</v>
      </c>
      <c r="F37">
        <v>0.9</v>
      </c>
      <c r="G37">
        <v>0.2</v>
      </c>
      <c r="H37">
        <v>0</v>
      </c>
      <c r="I37">
        <v>0.3</v>
      </c>
      <c r="J37">
        <v>0.4</v>
      </c>
      <c r="K37">
        <v>0.2</v>
      </c>
    </row>
    <row r="38" spans="1:11" x14ac:dyDescent="0.2">
      <c r="A38" t="s">
        <v>82</v>
      </c>
      <c r="B38" t="s">
        <v>188</v>
      </c>
      <c r="C38">
        <v>127</v>
      </c>
      <c r="D38">
        <v>132</v>
      </c>
      <c r="E38">
        <v>140</v>
      </c>
      <c r="F38">
        <v>127</v>
      </c>
      <c r="G38">
        <v>121</v>
      </c>
      <c r="H38">
        <v>95</v>
      </c>
      <c r="I38">
        <v>132</v>
      </c>
      <c r="J38">
        <v>0</v>
      </c>
      <c r="K38">
        <v>116</v>
      </c>
    </row>
    <row r="39" spans="1:11" x14ac:dyDescent="0.2">
      <c r="A39" t="s">
        <v>7</v>
      </c>
      <c r="B39" t="s">
        <v>188</v>
      </c>
      <c r="C39">
        <v>4.8</v>
      </c>
      <c r="D39">
        <v>4.3</v>
      </c>
      <c r="E39">
        <v>4.5999999999999996</v>
      </c>
      <c r="F39">
        <v>4.0999999999999996</v>
      </c>
      <c r="G39">
        <v>3.9</v>
      </c>
      <c r="H39">
        <v>3</v>
      </c>
      <c r="I39">
        <v>4.2</v>
      </c>
      <c r="J39">
        <v>0</v>
      </c>
      <c r="K39">
        <v>3.7</v>
      </c>
    </row>
    <row r="40" spans="1:11" x14ac:dyDescent="0.2">
      <c r="A40" t="s">
        <v>82</v>
      </c>
      <c r="B40" t="s">
        <v>103</v>
      </c>
      <c r="C40">
        <v>490</v>
      </c>
      <c r="D40">
        <v>462</v>
      </c>
      <c r="E40">
        <v>529</v>
      </c>
      <c r="F40">
        <v>414</v>
      </c>
      <c r="G40">
        <v>524</v>
      </c>
      <c r="H40">
        <v>434</v>
      </c>
      <c r="I40">
        <v>461</v>
      </c>
      <c r="J40">
        <v>466</v>
      </c>
      <c r="K40">
        <v>473</v>
      </c>
    </row>
    <row r="41" spans="1:11" x14ac:dyDescent="0.2">
      <c r="A41" t="s">
        <v>7</v>
      </c>
      <c r="B41" t="s">
        <v>103</v>
      </c>
      <c r="C41">
        <v>18.5</v>
      </c>
      <c r="D41">
        <v>15.2</v>
      </c>
      <c r="E41">
        <v>17.399999999999999</v>
      </c>
      <c r="F41">
        <v>13.2</v>
      </c>
      <c r="G41">
        <v>16.8</v>
      </c>
      <c r="H41">
        <v>13.9</v>
      </c>
      <c r="I41">
        <v>14.7</v>
      </c>
      <c r="J41">
        <v>15.5</v>
      </c>
      <c r="K41">
        <v>15.1</v>
      </c>
    </row>
    <row r="42" spans="1:11" x14ac:dyDescent="0.2">
      <c r="A42" t="s">
        <v>82</v>
      </c>
      <c r="B42" t="s">
        <v>202</v>
      </c>
      <c r="C42">
        <v>307</v>
      </c>
      <c r="D42">
        <v>236</v>
      </c>
      <c r="E42">
        <v>311</v>
      </c>
      <c r="F42">
        <v>251</v>
      </c>
      <c r="G42">
        <v>270</v>
      </c>
      <c r="H42">
        <v>257</v>
      </c>
      <c r="I42">
        <v>228</v>
      </c>
      <c r="J42">
        <v>307</v>
      </c>
      <c r="K42">
        <v>252</v>
      </c>
    </row>
    <row r="43" spans="1:11" x14ac:dyDescent="0.2">
      <c r="A43" t="s">
        <v>7</v>
      </c>
      <c r="B43" t="s">
        <v>202</v>
      </c>
      <c r="C43">
        <v>11.6</v>
      </c>
      <c r="D43">
        <v>7.8</v>
      </c>
      <c r="E43">
        <v>10.199999999999999</v>
      </c>
      <c r="F43">
        <v>8</v>
      </c>
      <c r="G43">
        <v>8.6</v>
      </c>
      <c r="H43">
        <v>8.1999999999999993</v>
      </c>
      <c r="I43">
        <v>7.3</v>
      </c>
      <c r="J43">
        <v>10.199999999999999</v>
      </c>
      <c r="K43">
        <v>8</v>
      </c>
    </row>
    <row r="44" spans="1:11" x14ac:dyDescent="0.2">
      <c r="A44" t="s">
        <v>82</v>
      </c>
      <c r="B44" t="s">
        <v>203</v>
      </c>
      <c r="C44">
        <v>81</v>
      </c>
      <c r="D44">
        <v>155</v>
      </c>
      <c r="E44">
        <v>153</v>
      </c>
      <c r="F44">
        <v>133</v>
      </c>
      <c r="G44">
        <v>154</v>
      </c>
      <c r="H44">
        <v>112</v>
      </c>
      <c r="I44">
        <v>153</v>
      </c>
      <c r="J44">
        <v>75</v>
      </c>
      <c r="K44">
        <v>140</v>
      </c>
    </row>
    <row r="45" spans="1:11" x14ac:dyDescent="0.2">
      <c r="A45" t="s">
        <v>7</v>
      </c>
      <c r="B45" t="s">
        <v>203</v>
      </c>
      <c r="C45">
        <v>3</v>
      </c>
      <c r="D45">
        <v>5.0999999999999996</v>
      </c>
      <c r="E45">
        <v>5</v>
      </c>
      <c r="F45">
        <v>4.3</v>
      </c>
      <c r="G45">
        <v>4.9000000000000004</v>
      </c>
      <c r="H45">
        <v>3.6</v>
      </c>
      <c r="I45">
        <v>4.9000000000000004</v>
      </c>
      <c r="J45">
        <v>2.5</v>
      </c>
      <c r="K45">
        <v>4.5</v>
      </c>
    </row>
    <row r="46" spans="1:11" x14ac:dyDescent="0.2">
      <c r="A46" t="s">
        <v>82</v>
      </c>
      <c r="B46" t="s">
        <v>204</v>
      </c>
      <c r="C46">
        <v>71</v>
      </c>
      <c r="D46">
        <v>67</v>
      </c>
      <c r="E46">
        <v>65</v>
      </c>
      <c r="F46">
        <v>29</v>
      </c>
      <c r="G46">
        <v>100</v>
      </c>
      <c r="H46">
        <v>65</v>
      </c>
      <c r="I46">
        <v>80</v>
      </c>
      <c r="J46">
        <v>83</v>
      </c>
      <c r="K46">
        <v>82</v>
      </c>
    </row>
    <row r="47" spans="1:11" x14ac:dyDescent="0.2">
      <c r="A47" t="s">
        <v>7</v>
      </c>
      <c r="B47" t="s">
        <v>204</v>
      </c>
      <c r="C47">
        <v>2.7</v>
      </c>
      <c r="D47">
        <v>2.2000000000000002</v>
      </c>
      <c r="E47">
        <v>2.1</v>
      </c>
      <c r="F47">
        <v>0.9</v>
      </c>
      <c r="G47">
        <v>3.2</v>
      </c>
      <c r="H47">
        <v>2.1</v>
      </c>
      <c r="I47">
        <v>2.6</v>
      </c>
      <c r="J47">
        <v>2.8</v>
      </c>
      <c r="K47">
        <v>2.6</v>
      </c>
    </row>
    <row r="48" spans="1:11" x14ac:dyDescent="0.2">
      <c r="A48" t="s">
        <v>82</v>
      </c>
      <c r="B48" t="s">
        <v>207</v>
      </c>
      <c r="C48">
        <v>456</v>
      </c>
      <c r="D48">
        <v>451</v>
      </c>
      <c r="E48">
        <v>529</v>
      </c>
      <c r="F48">
        <v>414</v>
      </c>
      <c r="G48">
        <v>497</v>
      </c>
      <c r="H48">
        <v>417</v>
      </c>
      <c r="I48">
        <v>446</v>
      </c>
      <c r="J48">
        <v>0</v>
      </c>
      <c r="K48">
        <v>453</v>
      </c>
    </row>
    <row r="49" spans="1:11" x14ac:dyDescent="0.2">
      <c r="A49" t="s">
        <v>7</v>
      </c>
      <c r="B49" t="s">
        <v>207</v>
      </c>
      <c r="C49">
        <v>17.2</v>
      </c>
      <c r="D49">
        <v>14.8</v>
      </c>
      <c r="E49">
        <v>17.399999999999999</v>
      </c>
      <c r="F49">
        <v>13.2</v>
      </c>
      <c r="G49">
        <v>15.9</v>
      </c>
      <c r="H49">
        <v>13.3</v>
      </c>
      <c r="I49">
        <v>14.2</v>
      </c>
      <c r="J49">
        <v>0</v>
      </c>
      <c r="K49">
        <v>14.5</v>
      </c>
    </row>
    <row r="50" spans="1:11" x14ac:dyDescent="0.2">
      <c r="A50" t="s">
        <v>82</v>
      </c>
      <c r="B50" t="s">
        <v>208</v>
      </c>
      <c r="C50">
        <v>190</v>
      </c>
      <c r="D50">
        <v>215</v>
      </c>
      <c r="E50">
        <v>193</v>
      </c>
      <c r="F50">
        <v>163</v>
      </c>
      <c r="G50">
        <v>202</v>
      </c>
      <c r="H50">
        <v>158</v>
      </c>
      <c r="I50">
        <v>205</v>
      </c>
      <c r="J50">
        <v>0</v>
      </c>
      <c r="K50">
        <v>188</v>
      </c>
    </row>
    <row r="51" spans="1:11" x14ac:dyDescent="0.2">
      <c r="A51" t="s">
        <v>7</v>
      </c>
      <c r="B51" t="s">
        <v>208</v>
      </c>
      <c r="C51">
        <v>7.2</v>
      </c>
      <c r="D51">
        <v>7.1</v>
      </c>
      <c r="E51">
        <v>6.3</v>
      </c>
      <c r="F51">
        <v>5.2</v>
      </c>
      <c r="G51">
        <v>6.5</v>
      </c>
      <c r="H51">
        <v>5.0999999999999996</v>
      </c>
      <c r="I51">
        <v>6.6</v>
      </c>
      <c r="J51">
        <v>0</v>
      </c>
      <c r="K51">
        <v>6</v>
      </c>
    </row>
    <row r="52" spans="1:11" x14ac:dyDescent="0.2">
      <c r="A52" t="s">
        <v>82</v>
      </c>
      <c r="B52" t="s">
        <v>224</v>
      </c>
      <c r="C52">
        <v>56</v>
      </c>
      <c r="D52">
        <v>0</v>
      </c>
      <c r="E52">
        <v>97</v>
      </c>
      <c r="F52">
        <v>42</v>
      </c>
      <c r="G52">
        <v>70</v>
      </c>
      <c r="H52">
        <v>34</v>
      </c>
      <c r="I52">
        <v>36</v>
      </c>
      <c r="J52">
        <v>0</v>
      </c>
      <c r="K52">
        <v>47</v>
      </c>
    </row>
    <row r="53" spans="1:11" x14ac:dyDescent="0.2">
      <c r="A53" t="s">
        <v>7</v>
      </c>
      <c r="B53" t="s">
        <v>224</v>
      </c>
      <c r="C53">
        <v>2.1</v>
      </c>
      <c r="D53">
        <v>0</v>
      </c>
      <c r="E53">
        <v>3.2</v>
      </c>
      <c r="F53">
        <v>1.3</v>
      </c>
      <c r="G53">
        <v>2.2000000000000002</v>
      </c>
      <c r="H53">
        <v>1.1000000000000001</v>
      </c>
      <c r="I53">
        <v>1.1000000000000001</v>
      </c>
      <c r="J53">
        <v>0</v>
      </c>
      <c r="K53">
        <v>1.5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A1:R164"/>
  <sheetViews>
    <sheetView workbookViewId="0">
      <selection activeCell="E18" sqref="E18"/>
    </sheetView>
  </sheetViews>
  <sheetFormatPr defaultRowHeight="12.75" x14ac:dyDescent="0.2"/>
  <cols>
    <col min="2" max="2" width="56" bestFit="1" customWidth="1"/>
  </cols>
  <sheetData>
    <row r="1" spans="1:18" x14ac:dyDescent="0.2">
      <c r="A1" t="s">
        <v>0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 t="s">
        <v>247</v>
      </c>
      <c r="J1" t="s">
        <v>248</v>
      </c>
      <c r="K1" s="27">
        <v>44105</v>
      </c>
      <c r="L1" s="27">
        <v>44136</v>
      </c>
      <c r="M1" s="27">
        <v>44166</v>
      </c>
      <c r="N1" s="27">
        <v>44197</v>
      </c>
      <c r="O1" s="27">
        <v>44228</v>
      </c>
      <c r="P1" s="27">
        <v>44256</v>
      </c>
      <c r="Q1" t="s">
        <v>117</v>
      </c>
      <c r="R1" t="s">
        <v>244</v>
      </c>
    </row>
    <row r="2" spans="1:18" x14ac:dyDescent="0.2">
      <c r="A2" t="s">
        <v>2</v>
      </c>
      <c r="B2" t="s">
        <v>3</v>
      </c>
      <c r="C2">
        <v>9314</v>
      </c>
      <c r="D2">
        <v>8948</v>
      </c>
      <c r="E2">
        <v>8987</v>
      </c>
      <c r="F2">
        <v>8749</v>
      </c>
      <c r="G2">
        <v>8715</v>
      </c>
      <c r="H2">
        <v>9231</v>
      </c>
      <c r="I2">
        <v>8813</v>
      </c>
      <c r="J2">
        <v>9207</v>
      </c>
      <c r="K2">
        <v>913</v>
      </c>
      <c r="L2">
        <v>750</v>
      </c>
      <c r="M2">
        <v>722</v>
      </c>
      <c r="N2">
        <v>769</v>
      </c>
      <c r="O2">
        <v>739</v>
      </c>
      <c r="P2">
        <v>726</v>
      </c>
      <c r="Q2">
        <v>2258</v>
      </c>
      <c r="R2">
        <v>2234</v>
      </c>
    </row>
    <row r="3" spans="1:18" x14ac:dyDescent="0.2">
      <c r="A3" t="s">
        <v>4</v>
      </c>
      <c r="B3" t="s">
        <v>5</v>
      </c>
      <c r="C3">
        <v>2790</v>
      </c>
      <c r="D3">
        <v>2835</v>
      </c>
      <c r="E3">
        <v>2909</v>
      </c>
      <c r="F3">
        <v>2972</v>
      </c>
      <c r="G3">
        <v>3019</v>
      </c>
      <c r="H3">
        <v>3025</v>
      </c>
      <c r="I3">
        <v>3018</v>
      </c>
      <c r="J3">
        <v>3057</v>
      </c>
      <c r="K3">
        <v>3040</v>
      </c>
      <c r="L3">
        <v>3040</v>
      </c>
      <c r="M3">
        <v>3125</v>
      </c>
      <c r="N3">
        <v>3125</v>
      </c>
      <c r="O3">
        <v>3125</v>
      </c>
      <c r="P3">
        <v>3134</v>
      </c>
      <c r="Q3">
        <v>2999</v>
      </c>
      <c r="R3">
        <v>3128</v>
      </c>
    </row>
    <row r="4" spans="1:18" x14ac:dyDescent="0.2">
      <c r="A4" t="s">
        <v>45</v>
      </c>
      <c r="B4" t="s">
        <v>189</v>
      </c>
      <c r="C4">
        <v>10.14</v>
      </c>
      <c r="D4">
        <v>9.4</v>
      </c>
      <c r="E4">
        <v>9.5</v>
      </c>
      <c r="F4">
        <v>9.83</v>
      </c>
      <c r="G4">
        <v>9.7799999999999994</v>
      </c>
      <c r="H4">
        <v>9.4700000000000006</v>
      </c>
      <c r="I4">
        <v>9.86</v>
      </c>
      <c r="J4">
        <v>9.34</v>
      </c>
      <c r="K4">
        <v>9.41</v>
      </c>
      <c r="L4">
        <v>10.43</v>
      </c>
      <c r="M4">
        <v>9.9700000000000006</v>
      </c>
      <c r="N4">
        <v>7.23</v>
      </c>
      <c r="O4">
        <v>9.9</v>
      </c>
      <c r="P4">
        <v>11.03</v>
      </c>
      <c r="Q4">
        <v>9.7799999999999994</v>
      </c>
      <c r="R4">
        <v>9.2899999999999991</v>
      </c>
    </row>
    <row r="5" spans="1:18" x14ac:dyDescent="0.2">
      <c r="A5" t="s">
        <v>45</v>
      </c>
      <c r="B5" t="s">
        <v>190</v>
      </c>
      <c r="C5">
        <v>11.56</v>
      </c>
      <c r="D5">
        <v>11.48</v>
      </c>
      <c r="E5">
        <v>10.85</v>
      </c>
      <c r="F5">
        <v>10.59</v>
      </c>
      <c r="G5">
        <v>11.09</v>
      </c>
      <c r="H5">
        <v>11.21</v>
      </c>
      <c r="I5">
        <v>11.5</v>
      </c>
      <c r="J5">
        <v>11.09</v>
      </c>
      <c r="K5">
        <v>9.34</v>
      </c>
      <c r="L5">
        <v>11.86</v>
      </c>
      <c r="M5">
        <v>13.31</v>
      </c>
      <c r="N5">
        <v>12.95</v>
      </c>
      <c r="O5">
        <v>10.51</v>
      </c>
      <c r="P5">
        <v>11.31</v>
      </c>
      <c r="Q5">
        <v>11.96</v>
      </c>
      <c r="R5">
        <v>11.76</v>
      </c>
    </row>
    <row r="6" spans="1:18" x14ac:dyDescent="0.2">
      <c r="A6" t="s">
        <v>45</v>
      </c>
      <c r="B6" t="s">
        <v>191</v>
      </c>
      <c r="C6">
        <v>12.8</v>
      </c>
      <c r="D6">
        <v>12.54</v>
      </c>
      <c r="E6">
        <v>11.97</v>
      </c>
      <c r="F6">
        <v>12.28</v>
      </c>
      <c r="G6">
        <v>12.11</v>
      </c>
      <c r="H6">
        <v>11.86</v>
      </c>
      <c r="I6">
        <v>12.31</v>
      </c>
      <c r="J6">
        <v>11.5</v>
      </c>
      <c r="K6">
        <v>10.5</v>
      </c>
      <c r="L6">
        <v>13.65</v>
      </c>
      <c r="M6">
        <v>13.19</v>
      </c>
      <c r="N6">
        <v>10.88</v>
      </c>
      <c r="O6">
        <v>10.85</v>
      </c>
      <c r="P6">
        <v>12.19</v>
      </c>
      <c r="Q6">
        <v>12.57</v>
      </c>
      <c r="R6">
        <v>11.27</v>
      </c>
    </row>
    <row r="7" spans="1:18" x14ac:dyDescent="0.2">
      <c r="A7" t="s">
        <v>26</v>
      </c>
      <c r="B7" t="s">
        <v>192</v>
      </c>
    </row>
    <row r="8" spans="1:18" x14ac:dyDescent="0.2">
      <c r="A8" t="s">
        <v>0</v>
      </c>
      <c r="C8">
        <v>2015</v>
      </c>
      <c r="D8">
        <v>2016</v>
      </c>
      <c r="E8">
        <v>2017</v>
      </c>
      <c r="F8">
        <v>2018</v>
      </c>
      <c r="G8">
        <v>2019</v>
      </c>
      <c r="H8">
        <v>2020</v>
      </c>
      <c r="I8" t="s">
        <v>247</v>
      </c>
      <c r="J8" t="s">
        <v>248</v>
      </c>
      <c r="K8" s="27">
        <v>44105</v>
      </c>
      <c r="L8" s="27">
        <v>44136</v>
      </c>
      <c r="M8" s="27">
        <v>44166</v>
      </c>
      <c r="N8" s="27">
        <v>44197</v>
      </c>
      <c r="O8" s="27">
        <v>44228</v>
      </c>
      <c r="P8" s="27">
        <v>44256</v>
      </c>
      <c r="Q8" t="s">
        <v>117</v>
      </c>
      <c r="R8" t="s">
        <v>244</v>
      </c>
    </row>
    <row r="9" spans="1:18" x14ac:dyDescent="0.2">
      <c r="A9" t="s">
        <v>2</v>
      </c>
      <c r="B9" t="s">
        <v>3</v>
      </c>
      <c r="C9">
        <v>924</v>
      </c>
      <c r="D9">
        <v>808</v>
      </c>
      <c r="E9">
        <v>813</v>
      </c>
      <c r="F9">
        <v>754</v>
      </c>
      <c r="G9">
        <v>610</v>
      </c>
      <c r="H9">
        <v>635</v>
      </c>
      <c r="I9">
        <v>624</v>
      </c>
      <c r="J9">
        <v>596</v>
      </c>
      <c r="K9">
        <v>52</v>
      </c>
      <c r="L9">
        <v>56</v>
      </c>
      <c r="M9">
        <v>35</v>
      </c>
      <c r="N9">
        <v>53</v>
      </c>
      <c r="O9">
        <v>40</v>
      </c>
      <c r="P9">
        <v>40</v>
      </c>
      <c r="Q9">
        <v>172</v>
      </c>
      <c r="R9">
        <v>133</v>
      </c>
    </row>
    <row r="10" spans="1:18" x14ac:dyDescent="0.2">
      <c r="A10" t="s">
        <v>4</v>
      </c>
      <c r="B10" t="s">
        <v>5</v>
      </c>
      <c r="C10">
        <v>295</v>
      </c>
      <c r="D10">
        <v>277</v>
      </c>
      <c r="E10">
        <v>277</v>
      </c>
      <c r="F10">
        <v>259</v>
      </c>
      <c r="G10">
        <v>216</v>
      </c>
      <c r="H10">
        <v>212</v>
      </c>
      <c r="I10">
        <v>218</v>
      </c>
      <c r="J10">
        <v>203</v>
      </c>
      <c r="K10">
        <v>172</v>
      </c>
      <c r="L10">
        <v>236</v>
      </c>
      <c r="M10">
        <v>171</v>
      </c>
      <c r="N10">
        <v>216</v>
      </c>
      <c r="O10">
        <v>180</v>
      </c>
      <c r="P10">
        <v>192</v>
      </c>
      <c r="Q10">
        <v>230</v>
      </c>
      <c r="R10">
        <v>196</v>
      </c>
    </row>
    <row r="11" spans="1:18" x14ac:dyDescent="0.2">
      <c r="A11" t="s">
        <v>45</v>
      </c>
      <c r="B11" t="s">
        <v>189</v>
      </c>
      <c r="C11">
        <v>10.14</v>
      </c>
      <c r="D11">
        <v>9.4</v>
      </c>
      <c r="E11">
        <v>9.5</v>
      </c>
      <c r="F11">
        <v>9.83</v>
      </c>
      <c r="G11">
        <v>9.7799999999999994</v>
      </c>
      <c r="H11">
        <v>9.4700000000000006</v>
      </c>
      <c r="I11">
        <v>9.86</v>
      </c>
      <c r="J11">
        <v>9.34</v>
      </c>
      <c r="K11">
        <v>9.41</v>
      </c>
      <c r="L11">
        <v>10.43</v>
      </c>
      <c r="M11">
        <v>9.9700000000000006</v>
      </c>
      <c r="N11">
        <v>7.23</v>
      </c>
      <c r="O11">
        <v>9.9</v>
      </c>
      <c r="P11">
        <v>11.03</v>
      </c>
      <c r="Q11">
        <v>9.7799999999999994</v>
      </c>
      <c r="R11">
        <v>9.2899999999999991</v>
      </c>
    </row>
    <row r="12" spans="1:18" x14ac:dyDescent="0.2">
      <c r="A12" t="s">
        <v>45</v>
      </c>
      <c r="B12" t="s">
        <v>190</v>
      </c>
      <c r="C12">
        <v>9.9600000000000009</v>
      </c>
      <c r="D12">
        <v>10.33</v>
      </c>
      <c r="E12">
        <v>9.01</v>
      </c>
      <c r="F12">
        <v>9.92</v>
      </c>
      <c r="G12">
        <v>10.64</v>
      </c>
      <c r="H12">
        <v>9.41</v>
      </c>
      <c r="I12">
        <v>10.81</v>
      </c>
      <c r="J12">
        <v>10.050000000000001</v>
      </c>
      <c r="K12">
        <v>10.88</v>
      </c>
      <c r="L12">
        <v>9.08</v>
      </c>
      <c r="M12">
        <v>10.5</v>
      </c>
      <c r="N12">
        <v>15.5</v>
      </c>
      <c r="O12">
        <v>11.16</v>
      </c>
      <c r="P12">
        <v>10.17</v>
      </c>
      <c r="Q12">
        <v>9.1199999999999992</v>
      </c>
      <c r="R12">
        <v>12.75</v>
      </c>
    </row>
    <row r="13" spans="1:18" x14ac:dyDescent="0.2">
      <c r="A13" t="s">
        <v>45</v>
      </c>
      <c r="B13" t="s">
        <v>191</v>
      </c>
      <c r="C13">
        <v>13.07</v>
      </c>
      <c r="D13">
        <v>12.81</v>
      </c>
      <c r="E13">
        <v>12.05</v>
      </c>
      <c r="F13">
        <v>12.96</v>
      </c>
      <c r="G13">
        <v>12.6</v>
      </c>
      <c r="H13">
        <v>11.79</v>
      </c>
      <c r="I13">
        <v>12.64</v>
      </c>
      <c r="J13">
        <v>11.51</v>
      </c>
      <c r="K13">
        <v>11.57</v>
      </c>
      <c r="L13">
        <v>13.68</v>
      </c>
      <c r="M13">
        <v>12.46</v>
      </c>
      <c r="N13">
        <v>9.8699999999999992</v>
      </c>
      <c r="O13">
        <v>11.14</v>
      </c>
      <c r="P13">
        <v>12.47</v>
      </c>
      <c r="Q13">
        <v>12.21</v>
      </c>
      <c r="R13">
        <v>11.11</v>
      </c>
    </row>
    <row r="14" spans="1:18" x14ac:dyDescent="0.2">
      <c r="A14" t="s">
        <v>26</v>
      </c>
      <c r="B14" t="s">
        <v>193</v>
      </c>
    </row>
    <row r="15" spans="1:18" x14ac:dyDescent="0.2">
      <c r="A15" t="s">
        <v>0</v>
      </c>
      <c r="C15">
        <v>2015</v>
      </c>
      <c r="D15">
        <v>2016</v>
      </c>
      <c r="E15">
        <v>2017</v>
      </c>
      <c r="F15">
        <v>2018</v>
      </c>
      <c r="G15">
        <v>2019</v>
      </c>
      <c r="H15">
        <v>2020</v>
      </c>
      <c r="I15" t="s">
        <v>247</v>
      </c>
      <c r="J15" t="s">
        <v>248</v>
      </c>
      <c r="K15" s="27">
        <v>44105</v>
      </c>
      <c r="L15" s="27">
        <v>44136</v>
      </c>
      <c r="M15" s="27">
        <v>44166</v>
      </c>
      <c r="N15" s="27">
        <v>44197</v>
      </c>
      <c r="O15" s="27">
        <v>44228</v>
      </c>
      <c r="P15" s="27">
        <v>44256</v>
      </c>
      <c r="Q15" t="s">
        <v>117</v>
      </c>
      <c r="R15" t="s">
        <v>244</v>
      </c>
    </row>
    <row r="16" spans="1:18" x14ac:dyDescent="0.2">
      <c r="A16" t="s">
        <v>2</v>
      </c>
      <c r="B16" t="s">
        <v>3</v>
      </c>
      <c r="C16">
        <v>569</v>
      </c>
      <c r="D16">
        <v>475</v>
      </c>
      <c r="E16">
        <v>514</v>
      </c>
      <c r="F16">
        <v>459</v>
      </c>
      <c r="G16">
        <v>415</v>
      </c>
      <c r="H16">
        <v>422</v>
      </c>
      <c r="I16">
        <v>420</v>
      </c>
      <c r="J16">
        <v>409</v>
      </c>
      <c r="K16">
        <v>38</v>
      </c>
      <c r="L16">
        <v>33</v>
      </c>
      <c r="M16">
        <v>23</v>
      </c>
      <c r="N16">
        <v>34</v>
      </c>
      <c r="O16">
        <v>31</v>
      </c>
      <c r="P16">
        <v>31</v>
      </c>
      <c r="Q16">
        <v>109</v>
      </c>
      <c r="R16">
        <v>96</v>
      </c>
    </row>
    <row r="17" spans="1:18" x14ac:dyDescent="0.2">
      <c r="A17" t="s">
        <v>4</v>
      </c>
      <c r="B17" t="s">
        <v>5</v>
      </c>
      <c r="C17">
        <v>181</v>
      </c>
      <c r="D17">
        <v>157</v>
      </c>
      <c r="E17">
        <v>166</v>
      </c>
      <c r="F17">
        <v>149</v>
      </c>
      <c r="G17">
        <v>140</v>
      </c>
      <c r="H17">
        <v>141</v>
      </c>
      <c r="I17">
        <v>141</v>
      </c>
      <c r="J17">
        <v>139</v>
      </c>
      <c r="K17">
        <v>132</v>
      </c>
      <c r="L17">
        <v>145</v>
      </c>
      <c r="M17">
        <v>121</v>
      </c>
      <c r="N17">
        <v>128</v>
      </c>
      <c r="O17">
        <v>146</v>
      </c>
      <c r="P17">
        <v>130</v>
      </c>
      <c r="Q17">
        <v>141</v>
      </c>
      <c r="R17">
        <v>135</v>
      </c>
    </row>
    <row r="18" spans="1:18" x14ac:dyDescent="0.2">
      <c r="A18" t="s">
        <v>45</v>
      </c>
      <c r="B18" t="s">
        <v>189</v>
      </c>
      <c r="C18">
        <v>10.32</v>
      </c>
      <c r="D18">
        <v>9.34</v>
      </c>
      <c r="E18">
        <v>10.01</v>
      </c>
      <c r="F18">
        <v>9.5299999999999994</v>
      </c>
      <c r="G18">
        <v>9.8699999999999992</v>
      </c>
      <c r="H18">
        <v>9.4700000000000006</v>
      </c>
      <c r="I18">
        <v>9.85</v>
      </c>
      <c r="J18">
        <v>9.2899999999999991</v>
      </c>
      <c r="K18">
        <v>9.36</v>
      </c>
      <c r="L18">
        <v>11.81</v>
      </c>
      <c r="M18">
        <v>10.220000000000001</v>
      </c>
      <c r="N18">
        <v>7.63</v>
      </c>
      <c r="O18">
        <v>9.61</v>
      </c>
      <c r="P18">
        <v>11.06</v>
      </c>
      <c r="Q18">
        <v>10.16</v>
      </c>
      <c r="R18">
        <v>9.4499999999999993</v>
      </c>
    </row>
    <row r="19" spans="1:18" x14ac:dyDescent="0.2">
      <c r="A19" t="s">
        <v>45</v>
      </c>
      <c r="B19" t="s">
        <v>190</v>
      </c>
    </row>
    <row r="20" spans="1:18" x14ac:dyDescent="0.2">
      <c r="A20" t="s">
        <v>45</v>
      </c>
      <c r="B20" t="s">
        <v>191</v>
      </c>
      <c r="C20">
        <v>10.32</v>
      </c>
      <c r="D20">
        <v>9.34</v>
      </c>
      <c r="E20">
        <v>10.01</v>
      </c>
      <c r="F20">
        <v>9.5299999999999994</v>
      </c>
      <c r="G20">
        <v>9.8699999999999992</v>
      </c>
      <c r="H20">
        <v>9.4700000000000006</v>
      </c>
      <c r="I20">
        <v>9.85</v>
      </c>
      <c r="J20">
        <v>9.2899999999999991</v>
      </c>
      <c r="K20">
        <v>9.36</v>
      </c>
      <c r="L20">
        <v>11.81</v>
      </c>
      <c r="M20">
        <v>10.220000000000001</v>
      </c>
      <c r="N20">
        <v>7.63</v>
      </c>
      <c r="O20">
        <v>9.61</v>
      </c>
      <c r="P20">
        <v>11.06</v>
      </c>
      <c r="Q20">
        <v>10.16</v>
      </c>
      <c r="R20">
        <v>9.4499999999999993</v>
      </c>
    </row>
    <row r="21" spans="1:18" x14ac:dyDescent="0.2">
      <c r="A21" t="s">
        <v>26</v>
      </c>
      <c r="B21" t="s">
        <v>194</v>
      </c>
    </row>
    <row r="22" spans="1:18" x14ac:dyDescent="0.2">
      <c r="A22" t="s">
        <v>0</v>
      </c>
      <c r="C22">
        <v>2015</v>
      </c>
      <c r="D22">
        <v>2016</v>
      </c>
      <c r="E22">
        <v>2017</v>
      </c>
      <c r="F22">
        <v>2018</v>
      </c>
      <c r="G22">
        <v>2019</v>
      </c>
      <c r="H22">
        <v>2020</v>
      </c>
      <c r="I22" t="s">
        <v>247</v>
      </c>
      <c r="J22" t="s">
        <v>248</v>
      </c>
      <c r="K22" s="27">
        <v>44105</v>
      </c>
      <c r="L22" s="27">
        <v>44136</v>
      </c>
      <c r="M22" s="27">
        <v>44166</v>
      </c>
      <c r="N22" s="27">
        <v>44197</v>
      </c>
      <c r="O22" s="27">
        <v>44228</v>
      </c>
      <c r="P22" s="27">
        <v>44256</v>
      </c>
      <c r="Q22" t="s">
        <v>117</v>
      </c>
      <c r="R22" t="s">
        <v>244</v>
      </c>
    </row>
    <row r="23" spans="1:18" x14ac:dyDescent="0.2">
      <c r="A23" t="s">
        <v>2</v>
      </c>
      <c r="B23" t="s">
        <v>3</v>
      </c>
      <c r="C23">
        <v>963</v>
      </c>
      <c r="D23">
        <v>885</v>
      </c>
      <c r="E23">
        <v>783</v>
      </c>
      <c r="F23">
        <v>720</v>
      </c>
      <c r="G23">
        <v>610</v>
      </c>
      <c r="H23">
        <v>622</v>
      </c>
      <c r="I23">
        <v>625</v>
      </c>
      <c r="J23">
        <v>572</v>
      </c>
      <c r="K23">
        <v>53</v>
      </c>
      <c r="L23">
        <v>58</v>
      </c>
      <c r="M23">
        <v>39</v>
      </c>
      <c r="N23">
        <v>54</v>
      </c>
      <c r="O23">
        <v>35</v>
      </c>
      <c r="P23">
        <v>33</v>
      </c>
      <c r="Q23">
        <v>172</v>
      </c>
      <c r="R23">
        <v>122</v>
      </c>
    </row>
    <row r="24" spans="1:18" x14ac:dyDescent="0.2">
      <c r="A24" t="s">
        <v>4</v>
      </c>
      <c r="B24" t="s">
        <v>5</v>
      </c>
      <c r="C24">
        <v>307</v>
      </c>
      <c r="D24">
        <v>301</v>
      </c>
      <c r="E24">
        <v>273</v>
      </c>
      <c r="F24">
        <v>253</v>
      </c>
      <c r="G24">
        <v>217</v>
      </c>
      <c r="H24">
        <v>199</v>
      </c>
      <c r="I24">
        <v>220</v>
      </c>
      <c r="J24">
        <v>184</v>
      </c>
      <c r="K24">
        <v>171</v>
      </c>
      <c r="L24">
        <v>232</v>
      </c>
      <c r="M24">
        <v>159</v>
      </c>
      <c r="N24">
        <v>214</v>
      </c>
      <c r="O24">
        <v>171</v>
      </c>
      <c r="P24">
        <v>147</v>
      </c>
      <c r="Q24">
        <v>238</v>
      </c>
      <c r="R24">
        <v>178</v>
      </c>
    </row>
    <row r="25" spans="1:18" x14ac:dyDescent="0.2">
      <c r="A25" t="s">
        <v>45</v>
      </c>
      <c r="B25" t="s">
        <v>189</v>
      </c>
      <c r="C25">
        <v>9.77</v>
      </c>
      <c r="D25">
        <v>9.42</v>
      </c>
      <c r="E25">
        <v>8.77</v>
      </c>
      <c r="F25">
        <v>10.39</v>
      </c>
      <c r="G25">
        <v>9.82</v>
      </c>
      <c r="H25">
        <v>9.4</v>
      </c>
      <c r="I25">
        <v>10.11</v>
      </c>
      <c r="J25">
        <v>9.49</v>
      </c>
      <c r="K25">
        <v>9.57</v>
      </c>
      <c r="L25">
        <v>8.23</v>
      </c>
      <c r="M25">
        <v>9.36</v>
      </c>
      <c r="N25">
        <v>8.18</v>
      </c>
      <c r="O25">
        <v>10.85</v>
      </c>
      <c r="P25">
        <v>9.99</v>
      </c>
      <c r="Q25">
        <v>9.08</v>
      </c>
      <c r="R25">
        <v>9.2799999999999994</v>
      </c>
    </row>
    <row r="26" spans="1:18" x14ac:dyDescent="0.2">
      <c r="A26" t="s">
        <v>45</v>
      </c>
      <c r="B26" t="s">
        <v>190</v>
      </c>
      <c r="C26">
        <v>11.56</v>
      </c>
      <c r="D26">
        <v>11.48</v>
      </c>
      <c r="E26">
        <v>10.85</v>
      </c>
      <c r="F26">
        <v>10.59</v>
      </c>
      <c r="G26">
        <v>11.09</v>
      </c>
      <c r="H26">
        <v>11.21</v>
      </c>
      <c r="I26">
        <v>11.5</v>
      </c>
      <c r="J26">
        <v>11.09</v>
      </c>
      <c r="K26">
        <v>9.34</v>
      </c>
      <c r="L26">
        <v>11.86</v>
      </c>
      <c r="M26">
        <v>13.31</v>
      </c>
      <c r="N26">
        <v>12.95</v>
      </c>
      <c r="O26">
        <v>10.51</v>
      </c>
      <c r="P26">
        <v>11.31</v>
      </c>
      <c r="Q26">
        <v>11.96</v>
      </c>
      <c r="R26">
        <v>11.76</v>
      </c>
    </row>
    <row r="27" spans="1:18" x14ac:dyDescent="0.2">
      <c r="A27" t="s">
        <v>45</v>
      </c>
      <c r="B27" t="s">
        <v>191</v>
      </c>
      <c r="C27">
        <v>14.41</v>
      </c>
      <c r="D27">
        <v>14.32</v>
      </c>
      <c r="E27">
        <v>13.38</v>
      </c>
      <c r="F27">
        <v>14.16</v>
      </c>
      <c r="G27">
        <v>13.77</v>
      </c>
      <c r="H27">
        <v>13.73</v>
      </c>
      <c r="I27">
        <v>14.15</v>
      </c>
      <c r="J27">
        <v>13.44</v>
      </c>
      <c r="K27">
        <v>11.45</v>
      </c>
      <c r="L27">
        <v>14.83</v>
      </c>
      <c r="M27">
        <v>15.59</v>
      </c>
      <c r="N27">
        <v>13.85</v>
      </c>
      <c r="O27">
        <v>12.05</v>
      </c>
      <c r="P27">
        <v>13.39</v>
      </c>
      <c r="Q27">
        <v>14.21</v>
      </c>
      <c r="R27">
        <v>13.19</v>
      </c>
    </row>
    <row r="28" spans="1:18" x14ac:dyDescent="0.2">
      <c r="A28" t="s">
        <v>26</v>
      </c>
      <c r="B28" t="s">
        <v>195</v>
      </c>
    </row>
    <row r="29" spans="1:18" x14ac:dyDescent="0.2">
      <c r="A29" t="s">
        <v>0</v>
      </c>
      <c r="C29">
        <v>2015</v>
      </c>
      <c r="D29">
        <v>2016</v>
      </c>
      <c r="E29">
        <v>2017</v>
      </c>
      <c r="F29">
        <v>2018</v>
      </c>
      <c r="G29">
        <v>2019</v>
      </c>
      <c r="H29">
        <v>2020</v>
      </c>
      <c r="I29" t="s">
        <v>247</v>
      </c>
      <c r="J29" t="s">
        <v>248</v>
      </c>
      <c r="K29" s="27">
        <v>44105</v>
      </c>
      <c r="L29" s="27">
        <v>44136</v>
      </c>
      <c r="M29" s="27">
        <v>44166</v>
      </c>
      <c r="N29" s="27">
        <v>44197</v>
      </c>
      <c r="O29" s="27">
        <v>44228</v>
      </c>
      <c r="P29" s="27">
        <v>44256</v>
      </c>
      <c r="Q29" t="s">
        <v>117</v>
      </c>
      <c r="R29" t="s">
        <v>244</v>
      </c>
    </row>
    <row r="30" spans="1:18" x14ac:dyDescent="0.2">
      <c r="A30" t="s">
        <v>2</v>
      </c>
      <c r="B30" t="s">
        <v>3</v>
      </c>
      <c r="C30">
        <v>603</v>
      </c>
      <c r="D30">
        <v>537</v>
      </c>
      <c r="E30">
        <v>468</v>
      </c>
      <c r="F30">
        <v>419</v>
      </c>
      <c r="G30">
        <v>403</v>
      </c>
      <c r="H30">
        <v>407</v>
      </c>
      <c r="I30">
        <v>418</v>
      </c>
      <c r="J30">
        <v>385</v>
      </c>
      <c r="K30">
        <v>34</v>
      </c>
      <c r="L30">
        <v>34</v>
      </c>
      <c r="M30">
        <v>26</v>
      </c>
      <c r="N30">
        <v>37</v>
      </c>
      <c r="O30">
        <v>26</v>
      </c>
      <c r="P30">
        <v>26</v>
      </c>
      <c r="Q30">
        <v>111</v>
      </c>
      <c r="R30">
        <v>89</v>
      </c>
    </row>
    <row r="31" spans="1:18" x14ac:dyDescent="0.2">
      <c r="A31" t="s">
        <v>4</v>
      </c>
      <c r="B31" t="s">
        <v>5</v>
      </c>
      <c r="C31">
        <v>190</v>
      </c>
      <c r="D31">
        <v>175</v>
      </c>
      <c r="E31">
        <v>156</v>
      </c>
      <c r="F31">
        <v>141</v>
      </c>
      <c r="G31">
        <v>138</v>
      </c>
      <c r="H31">
        <v>128</v>
      </c>
      <c r="I31">
        <v>143</v>
      </c>
      <c r="J31">
        <v>122</v>
      </c>
      <c r="K31">
        <v>116</v>
      </c>
      <c r="L31">
        <v>137</v>
      </c>
      <c r="M31">
        <v>107</v>
      </c>
      <c r="N31">
        <v>139</v>
      </c>
      <c r="O31">
        <v>121</v>
      </c>
      <c r="P31">
        <v>116</v>
      </c>
      <c r="Q31">
        <v>152</v>
      </c>
      <c r="R31">
        <v>125</v>
      </c>
    </row>
    <row r="32" spans="1:18" x14ac:dyDescent="0.2">
      <c r="A32" t="s">
        <v>45</v>
      </c>
      <c r="B32" t="s">
        <v>189</v>
      </c>
    </row>
    <row r="33" spans="1:18" x14ac:dyDescent="0.2">
      <c r="A33" t="s">
        <v>45</v>
      </c>
      <c r="B33" t="s">
        <v>190</v>
      </c>
      <c r="C33">
        <v>12.42</v>
      </c>
      <c r="D33">
        <v>12.11</v>
      </c>
      <c r="E33">
        <v>11.81</v>
      </c>
      <c r="F33">
        <v>10.93</v>
      </c>
      <c r="G33">
        <v>11.31</v>
      </c>
      <c r="H33">
        <v>11.83</v>
      </c>
      <c r="I33">
        <v>11.61</v>
      </c>
      <c r="J33">
        <v>11.4</v>
      </c>
      <c r="K33">
        <v>8.2799999999999994</v>
      </c>
      <c r="L33">
        <v>13.7</v>
      </c>
      <c r="M33">
        <v>14.77</v>
      </c>
      <c r="N33">
        <v>11.86</v>
      </c>
      <c r="O33">
        <v>10.29</v>
      </c>
      <c r="P33">
        <v>11.63</v>
      </c>
      <c r="Q33">
        <v>12.77</v>
      </c>
      <c r="R33">
        <v>11.29</v>
      </c>
    </row>
    <row r="34" spans="1:18" x14ac:dyDescent="0.2">
      <c r="A34" t="s">
        <v>45</v>
      </c>
      <c r="B34" t="s">
        <v>191</v>
      </c>
      <c r="C34">
        <v>12.42</v>
      </c>
      <c r="D34">
        <v>12.11</v>
      </c>
      <c r="E34">
        <v>11.81</v>
      </c>
      <c r="F34">
        <v>10.93</v>
      </c>
      <c r="G34">
        <v>11.31</v>
      </c>
      <c r="H34">
        <v>11.83</v>
      </c>
      <c r="I34">
        <v>11.61</v>
      </c>
      <c r="J34">
        <v>11.4</v>
      </c>
      <c r="K34">
        <v>8.2799999999999994</v>
      </c>
      <c r="L34">
        <v>13.7</v>
      </c>
      <c r="M34">
        <v>14.77</v>
      </c>
      <c r="N34">
        <v>11.86</v>
      </c>
      <c r="O34">
        <v>10.29</v>
      </c>
      <c r="P34">
        <v>11.63</v>
      </c>
      <c r="Q34">
        <v>12.77</v>
      </c>
      <c r="R34">
        <v>11.29</v>
      </c>
    </row>
    <row r="35" spans="1:18" x14ac:dyDescent="0.2">
      <c r="A35" t="s">
        <v>26</v>
      </c>
      <c r="B35" t="s">
        <v>196</v>
      </c>
    </row>
    <row r="36" spans="1:18" x14ac:dyDescent="0.2">
      <c r="A36" t="s">
        <v>0</v>
      </c>
      <c r="C36">
        <v>2015</v>
      </c>
      <c r="D36">
        <v>2016</v>
      </c>
      <c r="E36">
        <v>2017</v>
      </c>
      <c r="F36">
        <v>2018</v>
      </c>
      <c r="G36">
        <v>2019</v>
      </c>
      <c r="H36">
        <v>2020</v>
      </c>
      <c r="I36" t="s">
        <v>247</v>
      </c>
      <c r="J36" t="s">
        <v>248</v>
      </c>
      <c r="K36" s="27">
        <v>44105</v>
      </c>
      <c r="L36" s="27">
        <v>44136</v>
      </c>
      <c r="M36" s="27">
        <v>44166</v>
      </c>
      <c r="N36" s="27">
        <v>44197</v>
      </c>
      <c r="O36" s="27">
        <v>44228</v>
      </c>
      <c r="P36" s="27">
        <v>44256</v>
      </c>
      <c r="Q36" t="s">
        <v>117</v>
      </c>
      <c r="R36" t="s">
        <v>244</v>
      </c>
    </row>
    <row r="37" spans="1:18" x14ac:dyDescent="0.2">
      <c r="A37" t="s">
        <v>2</v>
      </c>
      <c r="B37" t="s">
        <v>3</v>
      </c>
      <c r="C37">
        <v>1549</v>
      </c>
      <c r="D37">
        <v>1371</v>
      </c>
      <c r="E37">
        <v>1317</v>
      </c>
      <c r="F37">
        <v>1201</v>
      </c>
      <c r="G37">
        <v>1033</v>
      </c>
      <c r="H37">
        <v>1062</v>
      </c>
      <c r="I37">
        <v>1060</v>
      </c>
      <c r="J37">
        <v>999</v>
      </c>
      <c r="K37">
        <v>91</v>
      </c>
      <c r="L37">
        <v>91</v>
      </c>
      <c r="M37">
        <v>62</v>
      </c>
      <c r="N37">
        <v>92</v>
      </c>
      <c r="O37">
        <v>68</v>
      </c>
      <c r="P37">
        <v>66</v>
      </c>
      <c r="Q37">
        <v>289</v>
      </c>
      <c r="R37">
        <v>226</v>
      </c>
    </row>
    <row r="38" spans="1:18" x14ac:dyDescent="0.2">
      <c r="A38" t="s">
        <v>4</v>
      </c>
      <c r="B38" t="s">
        <v>5</v>
      </c>
      <c r="C38">
        <v>494</v>
      </c>
      <c r="D38">
        <v>461</v>
      </c>
      <c r="E38">
        <v>447</v>
      </c>
      <c r="F38">
        <v>410</v>
      </c>
      <c r="G38">
        <v>360</v>
      </c>
      <c r="H38">
        <v>346</v>
      </c>
      <c r="I38">
        <v>367</v>
      </c>
      <c r="J38">
        <v>332</v>
      </c>
      <c r="K38">
        <v>303</v>
      </c>
      <c r="L38">
        <v>377</v>
      </c>
      <c r="M38">
        <v>280</v>
      </c>
      <c r="N38">
        <v>370</v>
      </c>
      <c r="O38">
        <v>322</v>
      </c>
      <c r="P38">
        <v>308</v>
      </c>
      <c r="Q38">
        <v>390</v>
      </c>
      <c r="R38">
        <v>333</v>
      </c>
    </row>
    <row r="39" spans="1:18" x14ac:dyDescent="0.2">
      <c r="A39" t="s">
        <v>45</v>
      </c>
      <c r="B39" t="s">
        <v>189</v>
      </c>
      <c r="C39">
        <v>10.14</v>
      </c>
      <c r="D39">
        <v>9.4</v>
      </c>
      <c r="E39">
        <v>9.5</v>
      </c>
      <c r="F39">
        <v>9.83</v>
      </c>
      <c r="G39">
        <v>9.7799999999999994</v>
      </c>
      <c r="H39">
        <v>9.4700000000000006</v>
      </c>
      <c r="I39">
        <v>9.86</v>
      </c>
      <c r="J39">
        <v>9.34</v>
      </c>
      <c r="K39">
        <v>9.41</v>
      </c>
      <c r="L39">
        <v>10.43</v>
      </c>
      <c r="M39">
        <v>9.9700000000000006</v>
      </c>
      <c r="N39">
        <v>7.23</v>
      </c>
      <c r="O39">
        <v>9.9</v>
      </c>
      <c r="P39">
        <v>11.03</v>
      </c>
      <c r="Q39">
        <v>9.7799999999999994</v>
      </c>
      <c r="R39">
        <v>9.2899999999999991</v>
      </c>
    </row>
    <row r="40" spans="1:18" x14ac:dyDescent="0.2">
      <c r="A40" t="s">
        <v>45</v>
      </c>
      <c r="B40" t="s">
        <v>190</v>
      </c>
      <c r="C40">
        <v>11.56</v>
      </c>
      <c r="D40">
        <v>11.48</v>
      </c>
      <c r="E40">
        <v>10.85</v>
      </c>
      <c r="F40">
        <v>10.59</v>
      </c>
      <c r="G40">
        <v>11.09</v>
      </c>
      <c r="H40">
        <v>11.21</v>
      </c>
      <c r="I40">
        <v>11.5</v>
      </c>
      <c r="J40">
        <v>11.09</v>
      </c>
      <c r="K40">
        <v>9.34</v>
      </c>
      <c r="L40">
        <v>11.86</v>
      </c>
      <c r="M40">
        <v>13.31</v>
      </c>
      <c r="N40">
        <v>12.95</v>
      </c>
      <c r="O40">
        <v>10.51</v>
      </c>
      <c r="P40">
        <v>11.31</v>
      </c>
      <c r="Q40">
        <v>11.96</v>
      </c>
      <c r="R40">
        <v>11.76</v>
      </c>
    </row>
    <row r="41" spans="1:18" x14ac:dyDescent="0.2">
      <c r="A41" t="s">
        <v>45</v>
      </c>
      <c r="B41" t="s">
        <v>191</v>
      </c>
      <c r="C41">
        <v>12.8</v>
      </c>
      <c r="D41">
        <v>12.54</v>
      </c>
      <c r="E41">
        <v>11.97</v>
      </c>
      <c r="F41">
        <v>12.28</v>
      </c>
      <c r="G41">
        <v>12.11</v>
      </c>
      <c r="H41">
        <v>11.86</v>
      </c>
      <c r="I41">
        <v>12.31</v>
      </c>
      <c r="J41">
        <v>11.5</v>
      </c>
      <c r="K41">
        <v>10.5</v>
      </c>
      <c r="L41">
        <v>13.65</v>
      </c>
      <c r="M41">
        <v>13.19</v>
      </c>
      <c r="N41">
        <v>10.88</v>
      </c>
      <c r="O41">
        <v>10.85</v>
      </c>
      <c r="P41">
        <v>12.19</v>
      </c>
      <c r="Q41">
        <v>12.57</v>
      </c>
      <c r="R41">
        <v>11.27</v>
      </c>
    </row>
    <row r="42" spans="1:18" x14ac:dyDescent="0.2">
      <c r="A42" t="s">
        <v>26</v>
      </c>
      <c r="B42" t="s">
        <v>197</v>
      </c>
    </row>
    <row r="43" spans="1:18" x14ac:dyDescent="0.2">
      <c r="A43" t="s">
        <v>0</v>
      </c>
      <c r="C43">
        <v>2015</v>
      </c>
      <c r="D43">
        <v>2016</v>
      </c>
      <c r="E43">
        <v>2017</v>
      </c>
      <c r="F43">
        <v>2018</v>
      </c>
      <c r="G43">
        <v>2019</v>
      </c>
      <c r="H43">
        <v>2020</v>
      </c>
      <c r="I43" t="s">
        <v>247</v>
      </c>
      <c r="J43" t="s">
        <v>248</v>
      </c>
      <c r="K43" s="27">
        <v>44105</v>
      </c>
      <c r="L43" s="27">
        <v>44136</v>
      </c>
      <c r="M43" s="27">
        <v>44166</v>
      </c>
      <c r="N43" s="27">
        <v>44197</v>
      </c>
      <c r="O43" s="27">
        <v>44228</v>
      </c>
      <c r="P43" s="27">
        <v>44256</v>
      </c>
      <c r="Q43" t="s">
        <v>117</v>
      </c>
      <c r="R43" t="s">
        <v>244</v>
      </c>
    </row>
    <row r="44" spans="1:18" x14ac:dyDescent="0.2">
      <c r="A44" t="s">
        <v>2</v>
      </c>
      <c r="B44" t="s">
        <v>3</v>
      </c>
      <c r="C44">
        <v>355</v>
      </c>
      <c r="D44">
        <v>333</v>
      </c>
      <c r="E44">
        <v>299</v>
      </c>
      <c r="F44">
        <v>295</v>
      </c>
      <c r="G44">
        <v>195</v>
      </c>
      <c r="H44">
        <v>213</v>
      </c>
      <c r="I44">
        <v>204</v>
      </c>
      <c r="J44">
        <v>187</v>
      </c>
      <c r="K44">
        <v>14</v>
      </c>
      <c r="L44">
        <v>23</v>
      </c>
      <c r="M44">
        <v>12</v>
      </c>
      <c r="N44">
        <v>19</v>
      </c>
      <c r="O44">
        <v>9</v>
      </c>
      <c r="P44">
        <v>9</v>
      </c>
      <c r="Q44">
        <v>63</v>
      </c>
      <c r="R44">
        <v>37</v>
      </c>
    </row>
    <row r="45" spans="1:18" x14ac:dyDescent="0.2">
      <c r="A45" t="s">
        <v>4</v>
      </c>
      <c r="B45" t="s">
        <v>5</v>
      </c>
      <c r="C45">
        <v>114</v>
      </c>
      <c r="D45">
        <v>120</v>
      </c>
      <c r="E45">
        <v>111</v>
      </c>
      <c r="F45">
        <v>110</v>
      </c>
      <c r="G45">
        <v>76</v>
      </c>
      <c r="H45">
        <v>71</v>
      </c>
      <c r="I45">
        <v>76</v>
      </c>
      <c r="J45">
        <v>64</v>
      </c>
      <c r="K45">
        <v>41</v>
      </c>
      <c r="L45">
        <v>91</v>
      </c>
      <c r="M45">
        <v>50</v>
      </c>
      <c r="N45">
        <v>89</v>
      </c>
      <c r="O45">
        <v>34</v>
      </c>
      <c r="P45">
        <v>62</v>
      </c>
      <c r="Q45">
        <v>90</v>
      </c>
      <c r="R45">
        <v>61</v>
      </c>
    </row>
    <row r="46" spans="1:18" x14ac:dyDescent="0.2">
      <c r="A46" t="s">
        <v>45</v>
      </c>
      <c r="B46" t="s">
        <v>189</v>
      </c>
      <c r="C46">
        <v>9.8699999999999992</v>
      </c>
      <c r="D46">
        <v>9.4600000000000009</v>
      </c>
      <c r="E46">
        <v>8.73</v>
      </c>
      <c r="F46">
        <v>10.24</v>
      </c>
      <c r="G46">
        <v>9.61</v>
      </c>
      <c r="H46">
        <v>9.48</v>
      </c>
      <c r="I46">
        <v>9.9</v>
      </c>
      <c r="J46">
        <v>9.4499999999999993</v>
      </c>
      <c r="K46">
        <v>9.57</v>
      </c>
      <c r="L46">
        <v>8.23</v>
      </c>
      <c r="M46">
        <v>9.36</v>
      </c>
      <c r="N46">
        <v>6.64</v>
      </c>
      <c r="O46">
        <v>11.17</v>
      </c>
      <c r="P46">
        <v>10.97</v>
      </c>
      <c r="Q46">
        <v>9.18</v>
      </c>
      <c r="R46">
        <v>8.93</v>
      </c>
    </row>
    <row r="47" spans="1:18" x14ac:dyDescent="0.2">
      <c r="A47" t="s">
        <v>45</v>
      </c>
      <c r="B47" t="s">
        <v>190</v>
      </c>
      <c r="C47">
        <v>9.9600000000000009</v>
      </c>
      <c r="D47">
        <v>10.33</v>
      </c>
      <c r="E47">
        <v>9.01</v>
      </c>
      <c r="F47">
        <v>9.92</v>
      </c>
      <c r="G47">
        <v>10.64</v>
      </c>
      <c r="H47">
        <v>9.41</v>
      </c>
      <c r="I47">
        <v>10.81</v>
      </c>
      <c r="J47">
        <v>10.050000000000001</v>
      </c>
      <c r="K47">
        <v>10.88</v>
      </c>
      <c r="L47">
        <v>9.08</v>
      </c>
      <c r="M47">
        <v>10.5</v>
      </c>
      <c r="N47">
        <v>15.5</v>
      </c>
      <c r="O47">
        <v>11.16</v>
      </c>
      <c r="P47">
        <v>10.17</v>
      </c>
      <c r="Q47">
        <v>9.1199999999999992</v>
      </c>
      <c r="R47">
        <v>12.75</v>
      </c>
    </row>
    <row r="48" spans="1:18" x14ac:dyDescent="0.2">
      <c r="A48" t="s">
        <v>45</v>
      </c>
      <c r="B48" t="s">
        <v>191</v>
      </c>
      <c r="C48">
        <v>17.440000000000001</v>
      </c>
      <c r="D48">
        <v>17.34</v>
      </c>
      <c r="E48">
        <v>15.11</v>
      </c>
      <c r="F48">
        <v>17.57</v>
      </c>
      <c r="G48">
        <v>17.649999999999999</v>
      </c>
      <c r="H48">
        <v>16.420000000000002</v>
      </c>
      <c r="I48">
        <v>17.8</v>
      </c>
      <c r="J48">
        <v>16.37</v>
      </c>
      <c r="K48">
        <v>18.75</v>
      </c>
      <c r="L48">
        <v>16.670000000000002</v>
      </c>
      <c r="M48">
        <v>17.829999999999998</v>
      </c>
      <c r="N48">
        <v>13.1</v>
      </c>
      <c r="O48">
        <v>17.739999999999998</v>
      </c>
      <c r="P48">
        <v>15.43</v>
      </c>
      <c r="Q48">
        <v>15.42</v>
      </c>
      <c r="R48">
        <v>14.73</v>
      </c>
    </row>
    <row r="49" spans="1:18" x14ac:dyDescent="0.2">
      <c r="A49" t="s">
        <v>26</v>
      </c>
      <c r="B49" t="s">
        <v>198</v>
      </c>
    </row>
    <row r="50" spans="1:18" x14ac:dyDescent="0.2">
      <c r="A50" t="s">
        <v>0</v>
      </c>
      <c r="C50">
        <v>2015</v>
      </c>
      <c r="D50">
        <v>2016</v>
      </c>
      <c r="E50">
        <v>2017</v>
      </c>
      <c r="F50">
        <v>2018</v>
      </c>
      <c r="G50">
        <v>2019</v>
      </c>
      <c r="H50">
        <v>2020</v>
      </c>
      <c r="I50" t="s">
        <v>247</v>
      </c>
      <c r="J50" t="s">
        <v>248</v>
      </c>
      <c r="K50" s="27">
        <v>44105</v>
      </c>
      <c r="L50" s="27">
        <v>44136</v>
      </c>
      <c r="M50" s="27">
        <v>44166</v>
      </c>
      <c r="N50" s="27">
        <v>44197</v>
      </c>
      <c r="O50" s="27">
        <v>44228</v>
      </c>
      <c r="P50" s="27">
        <v>44256</v>
      </c>
      <c r="Q50" t="s">
        <v>117</v>
      </c>
      <c r="R50" t="s">
        <v>244</v>
      </c>
    </row>
    <row r="51" spans="1:18" x14ac:dyDescent="0.2">
      <c r="A51" t="s">
        <v>2</v>
      </c>
      <c r="B51" t="s">
        <v>3</v>
      </c>
      <c r="C51">
        <v>360</v>
      </c>
      <c r="D51">
        <v>348</v>
      </c>
      <c r="E51">
        <v>315</v>
      </c>
      <c r="F51">
        <v>301</v>
      </c>
      <c r="G51">
        <v>207</v>
      </c>
      <c r="H51">
        <v>215</v>
      </c>
      <c r="I51">
        <v>207</v>
      </c>
      <c r="J51">
        <v>187</v>
      </c>
      <c r="K51">
        <v>19</v>
      </c>
      <c r="L51">
        <v>24</v>
      </c>
      <c r="M51">
        <v>13</v>
      </c>
      <c r="N51">
        <v>17</v>
      </c>
      <c r="O51">
        <v>9</v>
      </c>
      <c r="P51">
        <v>7</v>
      </c>
      <c r="Q51">
        <v>61</v>
      </c>
      <c r="R51">
        <v>33</v>
      </c>
    </row>
    <row r="52" spans="1:18" x14ac:dyDescent="0.2">
      <c r="A52" t="s">
        <v>4</v>
      </c>
      <c r="B52" t="s">
        <v>5</v>
      </c>
      <c r="C52">
        <v>117</v>
      </c>
      <c r="D52">
        <v>126</v>
      </c>
      <c r="E52">
        <v>117</v>
      </c>
      <c r="F52">
        <v>112</v>
      </c>
      <c r="G52">
        <v>79</v>
      </c>
      <c r="H52">
        <v>71</v>
      </c>
      <c r="I52">
        <v>77</v>
      </c>
      <c r="J52">
        <v>62</v>
      </c>
      <c r="K52">
        <v>55</v>
      </c>
      <c r="L52">
        <v>95</v>
      </c>
      <c r="M52">
        <v>53</v>
      </c>
      <c r="N52">
        <v>75</v>
      </c>
      <c r="O52">
        <v>50</v>
      </c>
      <c r="P52">
        <v>32</v>
      </c>
      <c r="Q52">
        <v>86</v>
      </c>
      <c r="R52">
        <v>52</v>
      </c>
    </row>
    <row r="53" spans="1:18" x14ac:dyDescent="0.2">
      <c r="A53" t="s">
        <v>45</v>
      </c>
      <c r="B53" t="s">
        <v>189</v>
      </c>
      <c r="C53">
        <v>9.77</v>
      </c>
      <c r="D53">
        <v>9.42</v>
      </c>
      <c r="E53">
        <v>8.77</v>
      </c>
      <c r="F53">
        <v>10.39</v>
      </c>
      <c r="G53">
        <v>9.82</v>
      </c>
      <c r="H53">
        <v>9.4</v>
      </c>
      <c r="I53">
        <v>10.11</v>
      </c>
      <c r="J53">
        <v>9.49</v>
      </c>
      <c r="K53">
        <v>9.57</v>
      </c>
      <c r="L53">
        <v>8.23</v>
      </c>
      <c r="M53">
        <v>9.36</v>
      </c>
      <c r="N53">
        <v>8.18</v>
      </c>
      <c r="O53">
        <v>10.85</v>
      </c>
      <c r="P53">
        <v>9.99</v>
      </c>
      <c r="Q53">
        <v>9.08</v>
      </c>
      <c r="R53">
        <v>9.2799999999999994</v>
      </c>
    </row>
    <row r="54" spans="1:18" x14ac:dyDescent="0.2">
      <c r="A54" t="s">
        <v>45</v>
      </c>
      <c r="B54" t="s">
        <v>190</v>
      </c>
      <c r="C54">
        <v>10.029999999999999</v>
      </c>
      <c r="D54">
        <v>10.46</v>
      </c>
      <c r="E54">
        <v>9.34</v>
      </c>
      <c r="F54">
        <v>10.1</v>
      </c>
      <c r="G54">
        <v>10.65</v>
      </c>
      <c r="H54">
        <v>9.91</v>
      </c>
      <c r="I54">
        <v>11.27</v>
      </c>
      <c r="J54">
        <v>10.36</v>
      </c>
      <c r="K54">
        <v>11.66</v>
      </c>
      <c r="L54">
        <v>9.1199999999999992</v>
      </c>
      <c r="M54">
        <v>10.029999999999999</v>
      </c>
      <c r="N54">
        <v>15.83</v>
      </c>
      <c r="O54">
        <v>11.59</v>
      </c>
      <c r="P54">
        <v>10.17</v>
      </c>
      <c r="Q54">
        <v>10.34</v>
      </c>
      <c r="R54">
        <v>13.37</v>
      </c>
    </row>
    <row r="55" spans="1:18" x14ac:dyDescent="0.2">
      <c r="A55" t="s">
        <v>45</v>
      </c>
      <c r="B55" t="s">
        <v>191</v>
      </c>
      <c r="C55">
        <v>17.309999999999999</v>
      </c>
      <c r="D55">
        <v>17.190000000000001</v>
      </c>
      <c r="E55">
        <v>15.3</v>
      </c>
      <c r="F55">
        <v>17.989999999999998</v>
      </c>
      <c r="G55">
        <v>17.739999999999998</v>
      </c>
      <c r="H55">
        <v>16.96</v>
      </c>
      <c r="I55">
        <v>18.489999999999998</v>
      </c>
      <c r="J55">
        <v>17.309999999999999</v>
      </c>
      <c r="K55">
        <v>17.55</v>
      </c>
      <c r="L55">
        <v>16.399999999999999</v>
      </c>
      <c r="M55">
        <v>17.079999999999998</v>
      </c>
      <c r="N55">
        <v>17.43</v>
      </c>
      <c r="O55">
        <v>18.399999999999999</v>
      </c>
      <c r="P55">
        <v>18.66</v>
      </c>
      <c r="Q55">
        <v>16.55</v>
      </c>
      <c r="R55">
        <v>17.93</v>
      </c>
    </row>
    <row r="56" spans="1:18" x14ac:dyDescent="0.2">
      <c r="A56" t="s">
        <v>26</v>
      </c>
      <c r="B56" t="s">
        <v>199</v>
      </c>
    </row>
    <row r="57" spans="1:18" x14ac:dyDescent="0.2">
      <c r="A57" t="s">
        <v>0</v>
      </c>
      <c r="C57">
        <v>2015</v>
      </c>
      <c r="D57">
        <v>2016</v>
      </c>
      <c r="E57">
        <v>2017</v>
      </c>
      <c r="F57">
        <v>2018</v>
      </c>
      <c r="G57">
        <v>2019</v>
      </c>
      <c r="H57">
        <v>2020</v>
      </c>
      <c r="I57" t="s">
        <v>247</v>
      </c>
      <c r="J57" t="s">
        <v>248</v>
      </c>
      <c r="K57" s="27">
        <v>44105</v>
      </c>
      <c r="L57" s="27">
        <v>44136</v>
      </c>
      <c r="M57" s="27">
        <v>44166</v>
      </c>
      <c r="N57" s="27">
        <v>44197</v>
      </c>
      <c r="O57" s="27">
        <v>44228</v>
      </c>
      <c r="P57" s="27">
        <v>44256</v>
      </c>
      <c r="Q57" t="s">
        <v>117</v>
      </c>
      <c r="R57" t="s">
        <v>244</v>
      </c>
    </row>
    <row r="58" spans="1:18" x14ac:dyDescent="0.2">
      <c r="A58" t="s">
        <v>2</v>
      </c>
      <c r="B58" t="s">
        <v>3</v>
      </c>
      <c r="C58">
        <v>569</v>
      </c>
      <c r="D58">
        <v>475</v>
      </c>
      <c r="E58">
        <v>480</v>
      </c>
      <c r="F58">
        <v>381</v>
      </c>
      <c r="G58">
        <v>350</v>
      </c>
      <c r="H58">
        <v>334</v>
      </c>
      <c r="I58">
        <v>348</v>
      </c>
      <c r="J58">
        <v>315</v>
      </c>
      <c r="K58">
        <v>27</v>
      </c>
      <c r="L58">
        <v>29</v>
      </c>
      <c r="M58">
        <v>20</v>
      </c>
      <c r="N58">
        <v>25</v>
      </c>
      <c r="O58">
        <v>24</v>
      </c>
      <c r="P58">
        <v>21</v>
      </c>
      <c r="Q58">
        <v>89</v>
      </c>
      <c r="R58">
        <v>70</v>
      </c>
    </row>
    <row r="59" spans="1:18" x14ac:dyDescent="0.2">
      <c r="A59" t="s">
        <v>4</v>
      </c>
      <c r="B59" t="s">
        <v>5</v>
      </c>
      <c r="C59">
        <v>181</v>
      </c>
      <c r="D59">
        <v>157</v>
      </c>
      <c r="E59">
        <v>153</v>
      </c>
      <c r="F59">
        <v>125</v>
      </c>
      <c r="G59">
        <v>117</v>
      </c>
      <c r="H59">
        <v>112</v>
      </c>
      <c r="I59">
        <v>116</v>
      </c>
      <c r="J59">
        <v>107</v>
      </c>
      <c r="K59">
        <v>93</v>
      </c>
      <c r="L59">
        <v>130</v>
      </c>
      <c r="M59">
        <v>105</v>
      </c>
      <c r="N59">
        <v>88</v>
      </c>
      <c r="O59">
        <v>105</v>
      </c>
      <c r="P59">
        <v>90</v>
      </c>
      <c r="Q59">
        <v>113</v>
      </c>
      <c r="R59">
        <v>94</v>
      </c>
    </row>
    <row r="60" spans="1:18" x14ac:dyDescent="0.2">
      <c r="A60" t="s">
        <v>45</v>
      </c>
      <c r="B60" t="s">
        <v>189</v>
      </c>
      <c r="C60">
        <v>10.32</v>
      </c>
      <c r="D60">
        <v>9.34</v>
      </c>
      <c r="E60">
        <v>10.29</v>
      </c>
      <c r="F60">
        <v>9.6199999999999992</v>
      </c>
      <c r="G60">
        <v>9.89</v>
      </c>
      <c r="H60">
        <v>9.77</v>
      </c>
      <c r="I60">
        <v>9.91</v>
      </c>
      <c r="J60">
        <v>9.7200000000000006</v>
      </c>
      <c r="K60">
        <v>11.47</v>
      </c>
      <c r="L60">
        <v>12.19</v>
      </c>
      <c r="M60">
        <v>10.33</v>
      </c>
      <c r="N60">
        <v>8.83</v>
      </c>
      <c r="O60">
        <v>10.8</v>
      </c>
      <c r="P60">
        <v>10.09</v>
      </c>
      <c r="Q60">
        <v>10.1</v>
      </c>
      <c r="R60">
        <v>9.9600000000000009</v>
      </c>
    </row>
    <row r="61" spans="1:18" x14ac:dyDescent="0.2">
      <c r="A61" t="s">
        <v>45</v>
      </c>
      <c r="B61" t="s">
        <v>190</v>
      </c>
    </row>
    <row r="62" spans="1:18" x14ac:dyDescent="0.2">
      <c r="A62" t="s">
        <v>45</v>
      </c>
      <c r="B62" t="s">
        <v>191</v>
      </c>
      <c r="C62">
        <v>10.32</v>
      </c>
      <c r="D62">
        <v>9.34</v>
      </c>
      <c r="E62">
        <v>10.29</v>
      </c>
      <c r="F62">
        <v>9.6199999999999992</v>
      </c>
      <c r="G62">
        <v>9.89</v>
      </c>
      <c r="H62">
        <v>9.77</v>
      </c>
      <c r="I62">
        <v>9.91</v>
      </c>
      <c r="J62">
        <v>9.7200000000000006</v>
      </c>
      <c r="K62">
        <v>11.47</v>
      </c>
      <c r="L62">
        <v>12.19</v>
      </c>
      <c r="M62">
        <v>10.33</v>
      </c>
      <c r="N62">
        <v>8.83</v>
      </c>
      <c r="O62">
        <v>10.8</v>
      </c>
      <c r="P62">
        <v>10.09</v>
      </c>
      <c r="Q62">
        <v>10.1</v>
      </c>
      <c r="R62">
        <v>9.9600000000000009</v>
      </c>
    </row>
    <row r="63" spans="1:18" x14ac:dyDescent="0.2">
      <c r="A63" t="s">
        <v>26</v>
      </c>
      <c r="B63" t="s">
        <v>200</v>
      </c>
    </row>
    <row r="64" spans="1:18" x14ac:dyDescent="0.2">
      <c r="A64" t="s">
        <v>0</v>
      </c>
      <c r="C64">
        <v>2015</v>
      </c>
      <c r="D64">
        <v>2016</v>
      </c>
      <c r="E64">
        <v>2017</v>
      </c>
      <c r="F64">
        <v>2018</v>
      </c>
      <c r="G64">
        <v>2019</v>
      </c>
      <c r="H64">
        <v>2020</v>
      </c>
      <c r="I64" t="s">
        <v>247</v>
      </c>
      <c r="J64" t="s">
        <v>248</v>
      </c>
      <c r="K64" s="27">
        <v>44105</v>
      </c>
      <c r="L64" s="27">
        <v>44136</v>
      </c>
      <c r="M64" s="27">
        <v>44166</v>
      </c>
      <c r="N64" s="27">
        <v>44197</v>
      </c>
      <c r="O64" s="27">
        <v>44228</v>
      </c>
      <c r="P64" s="27">
        <v>44256</v>
      </c>
      <c r="Q64" t="s">
        <v>117</v>
      </c>
      <c r="R64" t="s">
        <v>244</v>
      </c>
    </row>
    <row r="65" spans="1:18" x14ac:dyDescent="0.2">
      <c r="A65" t="s">
        <v>2</v>
      </c>
      <c r="B65" t="s">
        <v>3</v>
      </c>
      <c r="C65">
        <v>603</v>
      </c>
      <c r="D65">
        <v>537</v>
      </c>
      <c r="E65">
        <v>423</v>
      </c>
      <c r="F65">
        <v>359</v>
      </c>
      <c r="G65">
        <v>340</v>
      </c>
      <c r="H65">
        <v>347</v>
      </c>
      <c r="I65">
        <v>349</v>
      </c>
      <c r="J65">
        <v>329</v>
      </c>
      <c r="K65">
        <v>29</v>
      </c>
      <c r="L65">
        <v>28</v>
      </c>
      <c r="M65">
        <v>24</v>
      </c>
      <c r="N65">
        <v>30</v>
      </c>
      <c r="O65">
        <v>22</v>
      </c>
      <c r="P65">
        <v>23</v>
      </c>
      <c r="Q65">
        <v>93</v>
      </c>
      <c r="R65">
        <v>75</v>
      </c>
    </row>
    <row r="66" spans="1:18" x14ac:dyDescent="0.2">
      <c r="A66" t="s">
        <v>4</v>
      </c>
      <c r="B66" t="s">
        <v>5</v>
      </c>
      <c r="C66">
        <v>190</v>
      </c>
      <c r="D66">
        <v>175</v>
      </c>
      <c r="E66">
        <v>139</v>
      </c>
      <c r="F66">
        <v>120</v>
      </c>
      <c r="G66">
        <v>115</v>
      </c>
      <c r="H66">
        <v>108</v>
      </c>
      <c r="I66">
        <v>118</v>
      </c>
      <c r="J66">
        <v>105</v>
      </c>
      <c r="K66">
        <v>99</v>
      </c>
      <c r="L66">
        <v>112</v>
      </c>
      <c r="M66">
        <v>97</v>
      </c>
      <c r="N66">
        <v>117</v>
      </c>
      <c r="O66">
        <v>100</v>
      </c>
      <c r="P66">
        <v>106</v>
      </c>
      <c r="Q66">
        <v>123</v>
      </c>
      <c r="R66">
        <v>108</v>
      </c>
    </row>
    <row r="67" spans="1:18" x14ac:dyDescent="0.2">
      <c r="A67" t="s">
        <v>45</v>
      </c>
      <c r="B67" t="s">
        <v>189</v>
      </c>
    </row>
    <row r="68" spans="1:18" x14ac:dyDescent="0.2">
      <c r="A68" t="s">
        <v>45</v>
      </c>
      <c r="B68" t="s">
        <v>190</v>
      </c>
      <c r="C68">
        <v>12.42</v>
      </c>
      <c r="D68">
        <v>12.11</v>
      </c>
      <c r="E68">
        <v>11.95</v>
      </c>
      <c r="F68">
        <v>10.94</v>
      </c>
      <c r="G68">
        <v>11.26</v>
      </c>
      <c r="H68">
        <v>12.09</v>
      </c>
      <c r="I68">
        <v>11.59</v>
      </c>
      <c r="J68">
        <v>11.7</v>
      </c>
      <c r="K68">
        <v>7.82</v>
      </c>
      <c r="L68">
        <v>14.51</v>
      </c>
      <c r="M68">
        <v>14.82</v>
      </c>
      <c r="N68">
        <v>11.68</v>
      </c>
      <c r="O68">
        <v>10.48</v>
      </c>
      <c r="P68">
        <v>11.98</v>
      </c>
      <c r="Q68">
        <v>12.78</v>
      </c>
      <c r="R68">
        <v>11.36</v>
      </c>
    </row>
    <row r="69" spans="1:18" x14ac:dyDescent="0.2">
      <c r="A69" t="s">
        <v>45</v>
      </c>
      <c r="B69" t="s">
        <v>191</v>
      </c>
      <c r="C69">
        <v>12.42</v>
      </c>
      <c r="D69">
        <v>12.11</v>
      </c>
      <c r="E69">
        <v>11.95</v>
      </c>
      <c r="F69">
        <v>10.94</v>
      </c>
      <c r="G69">
        <v>11.26</v>
      </c>
      <c r="H69">
        <v>12.09</v>
      </c>
      <c r="I69">
        <v>11.59</v>
      </c>
      <c r="J69">
        <v>11.7</v>
      </c>
      <c r="K69">
        <v>7.82</v>
      </c>
      <c r="L69">
        <v>14.51</v>
      </c>
      <c r="M69">
        <v>14.82</v>
      </c>
      <c r="N69">
        <v>11.68</v>
      </c>
      <c r="O69">
        <v>10.48</v>
      </c>
      <c r="P69">
        <v>11.98</v>
      </c>
      <c r="Q69">
        <v>12.78</v>
      </c>
      <c r="R69">
        <v>11.36</v>
      </c>
    </row>
    <row r="70" spans="1:18" x14ac:dyDescent="0.2">
      <c r="A70" t="s">
        <v>26</v>
      </c>
      <c r="B70" t="s">
        <v>86</v>
      </c>
    </row>
    <row r="71" spans="1:18" x14ac:dyDescent="0.2">
      <c r="A71" t="s">
        <v>0</v>
      </c>
      <c r="C71">
        <v>2015</v>
      </c>
      <c r="D71">
        <v>2016</v>
      </c>
      <c r="E71">
        <v>2017</v>
      </c>
      <c r="F71">
        <v>2018</v>
      </c>
      <c r="G71">
        <v>2019</v>
      </c>
      <c r="H71">
        <v>2020</v>
      </c>
      <c r="I71" t="s">
        <v>247</v>
      </c>
      <c r="J71" t="s">
        <v>248</v>
      </c>
      <c r="K71" s="27">
        <v>44105</v>
      </c>
      <c r="L71" s="27">
        <v>44136</v>
      </c>
      <c r="M71" s="27">
        <v>44166</v>
      </c>
      <c r="N71" s="27">
        <v>44197</v>
      </c>
      <c r="O71" s="27">
        <v>44228</v>
      </c>
      <c r="P71" s="27">
        <v>44256</v>
      </c>
      <c r="Q71" t="s">
        <v>117</v>
      </c>
      <c r="R71" t="s">
        <v>244</v>
      </c>
    </row>
    <row r="72" spans="1:18" x14ac:dyDescent="0.2">
      <c r="A72" t="s">
        <v>2</v>
      </c>
      <c r="B72" t="s">
        <v>3</v>
      </c>
      <c r="C72">
        <v>0</v>
      </c>
      <c r="D72">
        <v>0</v>
      </c>
      <c r="E72">
        <v>196</v>
      </c>
      <c r="F72">
        <v>367</v>
      </c>
      <c r="G72">
        <v>380</v>
      </c>
      <c r="H72">
        <v>519</v>
      </c>
      <c r="I72">
        <v>403</v>
      </c>
      <c r="J72">
        <v>550</v>
      </c>
      <c r="K72">
        <v>64</v>
      </c>
      <c r="L72">
        <v>51</v>
      </c>
      <c r="M72">
        <v>33</v>
      </c>
      <c r="N72">
        <v>56</v>
      </c>
      <c r="O72">
        <v>39</v>
      </c>
      <c r="P72">
        <v>48</v>
      </c>
      <c r="Q72">
        <v>112</v>
      </c>
      <c r="R72">
        <v>143</v>
      </c>
    </row>
    <row r="73" spans="1:18" x14ac:dyDescent="0.2">
      <c r="A73" t="s">
        <v>4</v>
      </c>
      <c r="B73" t="s">
        <v>5</v>
      </c>
      <c r="C73">
        <v>0</v>
      </c>
      <c r="D73">
        <v>0</v>
      </c>
      <c r="E73">
        <v>125</v>
      </c>
      <c r="F73">
        <v>131</v>
      </c>
      <c r="G73">
        <v>144</v>
      </c>
      <c r="H73">
        <v>178</v>
      </c>
      <c r="I73">
        <v>150</v>
      </c>
      <c r="J73">
        <v>194</v>
      </c>
      <c r="K73">
        <v>222</v>
      </c>
      <c r="L73">
        <v>218</v>
      </c>
      <c r="M73">
        <v>163</v>
      </c>
      <c r="N73">
        <v>254</v>
      </c>
      <c r="O73">
        <v>177</v>
      </c>
      <c r="P73">
        <v>234</v>
      </c>
      <c r="Q73">
        <v>157</v>
      </c>
      <c r="R73">
        <v>222</v>
      </c>
    </row>
    <row r="74" spans="1:18" x14ac:dyDescent="0.2">
      <c r="A74" t="s">
        <v>45</v>
      </c>
      <c r="B74" t="s">
        <v>189</v>
      </c>
      <c r="E74">
        <v>7.17</v>
      </c>
      <c r="F74">
        <v>8.64</v>
      </c>
      <c r="G74">
        <v>10.83</v>
      </c>
      <c r="H74">
        <v>8.3699999999999992</v>
      </c>
      <c r="I74">
        <v>10.48</v>
      </c>
      <c r="J74">
        <v>8.34</v>
      </c>
      <c r="K74">
        <v>4.5599999999999996</v>
      </c>
      <c r="L74">
        <v>6.16</v>
      </c>
      <c r="M74">
        <v>9.59</v>
      </c>
      <c r="N74">
        <v>5.88</v>
      </c>
      <c r="O74">
        <v>7.82</v>
      </c>
      <c r="P74">
        <v>14.21</v>
      </c>
      <c r="Q74">
        <v>9.6999999999999993</v>
      </c>
      <c r="R74">
        <v>9.3699999999999992</v>
      </c>
    </row>
    <row r="75" spans="1:18" x14ac:dyDescent="0.2">
      <c r="A75" t="s">
        <v>45</v>
      </c>
      <c r="B75" t="s">
        <v>190</v>
      </c>
      <c r="E75">
        <v>8.99</v>
      </c>
      <c r="F75">
        <v>10.17</v>
      </c>
      <c r="G75">
        <v>11.3</v>
      </c>
      <c r="H75">
        <v>9.8000000000000007</v>
      </c>
      <c r="I75">
        <v>12.01</v>
      </c>
      <c r="J75">
        <v>9.1199999999999992</v>
      </c>
      <c r="K75">
        <v>10.88</v>
      </c>
      <c r="L75">
        <v>8.35</v>
      </c>
      <c r="M75">
        <v>12</v>
      </c>
      <c r="N75">
        <v>10.79</v>
      </c>
      <c r="O75">
        <v>10.85</v>
      </c>
      <c r="P75">
        <v>11.37</v>
      </c>
      <c r="Q75">
        <v>12.01</v>
      </c>
      <c r="R75">
        <v>10.94</v>
      </c>
    </row>
    <row r="76" spans="1:18" x14ac:dyDescent="0.2">
      <c r="A76" t="s">
        <v>45</v>
      </c>
      <c r="B76" t="s">
        <v>191</v>
      </c>
      <c r="E76">
        <v>9.6300000000000008</v>
      </c>
      <c r="F76">
        <v>11.36</v>
      </c>
      <c r="G76">
        <v>13.72</v>
      </c>
      <c r="H76">
        <v>10.76</v>
      </c>
      <c r="I76">
        <v>13.37</v>
      </c>
      <c r="J76">
        <v>10.050000000000001</v>
      </c>
      <c r="K76">
        <v>8.15</v>
      </c>
      <c r="L76">
        <v>10.24</v>
      </c>
      <c r="M76">
        <v>9.7899999999999991</v>
      </c>
      <c r="N76">
        <v>8.42</v>
      </c>
      <c r="O76">
        <v>9.1199999999999992</v>
      </c>
      <c r="P76">
        <v>15.01</v>
      </c>
      <c r="Q76">
        <v>13.15</v>
      </c>
      <c r="R76">
        <v>10.8</v>
      </c>
    </row>
    <row r="77" spans="1:18" x14ac:dyDescent="0.2">
      <c r="A77" t="s">
        <v>26</v>
      </c>
      <c r="B77" t="s">
        <v>179</v>
      </c>
    </row>
    <row r="78" spans="1:18" x14ac:dyDescent="0.2">
      <c r="A78" t="s">
        <v>0</v>
      </c>
      <c r="C78">
        <v>2015</v>
      </c>
      <c r="D78">
        <v>2016</v>
      </c>
      <c r="E78">
        <v>2017</v>
      </c>
      <c r="F78">
        <v>2018</v>
      </c>
      <c r="G78">
        <v>2019</v>
      </c>
      <c r="H78">
        <v>2020</v>
      </c>
      <c r="I78" t="s">
        <v>247</v>
      </c>
      <c r="J78" t="s">
        <v>248</v>
      </c>
      <c r="K78" s="27">
        <v>44105</v>
      </c>
      <c r="L78" s="27">
        <v>44136</v>
      </c>
      <c r="M78" s="27">
        <v>44166</v>
      </c>
      <c r="N78" s="27">
        <v>44197</v>
      </c>
      <c r="O78" s="27">
        <v>44228</v>
      </c>
      <c r="P78" s="27">
        <v>44256</v>
      </c>
      <c r="Q78" t="s">
        <v>117</v>
      </c>
      <c r="R78" t="s">
        <v>244</v>
      </c>
    </row>
    <row r="79" spans="1:18" x14ac:dyDescent="0.2">
      <c r="A79" t="s">
        <v>2</v>
      </c>
      <c r="B79" t="s">
        <v>3</v>
      </c>
      <c r="C79">
        <v>0</v>
      </c>
      <c r="D79">
        <v>0</v>
      </c>
      <c r="E79">
        <v>0</v>
      </c>
      <c r="F79">
        <v>7</v>
      </c>
      <c r="G79">
        <v>14</v>
      </c>
      <c r="H79">
        <v>26</v>
      </c>
      <c r="I79">
        <v>21</v>
      </c>
      <c r="J79">
        <v>20</v>
      </c>
      <c r="K79">
        <v>6</v>
      </c>
      <c r="L79">
        <v>1</v>
      </c>
      <c r="M79">
        <v>1</v>
      </c>
      <c r="N79">
        <v>1</v>
      </c>
      <c r="O79">
        <v>0</v>
      </c>
      <c r="P79">
        <v>2</v>
      </c>
      <c r="Q79">
        <v>9</v>
      </c>
      <c r="R79">
        <v>3</v>
      </c>
    </row>
    <row r="80" spans="1:18" x14ac:dyDescent="0.2">
      <c r="A80" t="s">
        <v>4</v>
      </c>
      <c r="B80" t="s">
        <v>5</v>
      </c>
      <c r="C80">
        <v>0</v>
      </c>
      <c r="D80">
        <v>0</v>
      </c>
      <c r="E80">
        <v>0</v>
      </c>
      <c r="F80">
        <v>12</v>
      </c>
      <c r="G80">
        <v>6</v>
      </c>
      <c r="H80">
        <v>8</v>
      </c>
      <c r="I80">
        <v>8</v>
      </c>
      <c r="J80">
        <v>7</v>
      </c>
      <c r="K80">
        <v>24</v>
      </c>
      <c r="L80">
        <v>8</v>
      </c>
      <c r="M80">
        <v>6</v>
      </c>
      <c r="N80">
        <v>5</v>
      </c>
      <c r="O80">
        <v>0</v>
      </c>
      <c r="P80">
        <v>9</v>
      </c>
      <c r="Q80">
        <v>8</v>
      </c>
      <c r="R80">
        <v>5</v>
      </c>
    </row>
    <row r="81" spans="1:18" x14ac:dyDescent="0.2">
      <c r="A81" t="s">
        <v>45</v>
      </c>
      <c r="B81" t="s">
        <v>189</v>
      </c>
      <c r="F81">
        <v>4.22</v>
      </c>
      <c r="G81">
        <v>19.18</v>
      </c>
      <c r="H81">
        <v>7.43</v>
      </c>
      <c r="I81">
        <v>19.18</v>
      </c>
      <c r="J81">
        <v>7.04</v>
      </c>
      <c r="K81">
        <v>5.38</v>
      </c>
      <c r="P81">
        <v>5</v>
      </c>
      <c r="R81">
        <v>5</v>
      </c>
    </row>
    <row r="82" spans="1:18" x14ac:dyDescent="0.2">
      <c r="A82" t="s">
        <v>45</v>
      </c>
      <c r="B82" t="s">
        <v>190</v>
      </c>
      <c r="F82">
        <v>3</v>
      </c>
      <c r="G82">
        <v>32.869999999999997</v>
      </c>
      <c r="H82">
        <v>10.36</v>
      </c>
      <c r="I82">
        <v>31.18</v>
      </c>
      <c r="J82">
        <v>10.29</v>
      </c>
      <c r="Q82">
        <v>11</v>
      </c>
    </row>
    <row r="83" spans="1:18" x14ac:dyDescent="0.2">
      <c r="A83" t="s">
        <v>45</v>
      </c>
      <c r="B83" t="s">
        <v>191</v>
      </c>
      <c r="F83">
        <v>6.15</v>
      </c>
      <c r="G83">
        <v>30.94</v>
      </c>
      <c r="H83">
        <v>11.05</v>
      </c>
      <c r="I83">
        <v>30.15</v>
      </c>
      <c r="J83">
        <v>10.27</v>
      </c>
      <c r="K83">
        <v>5.38</v>
      </c>
      <c r="P83">
        <v>5</v>
      </c>
      <c r="Q83">
        <v>11</v>
      </c>
      <c r="R83">
        <v>5</v>
      </c>
    </row>
    <row r="84" spans="1:18" x14ac:dyDescent="0.2">
      <c r="A84" t="s">
        <v>26</v>
      </c>
      <c r="B84" t="s">
        <v>180</v>
      </c>
    </row>
    <row r="85" spans="1:18" x14ac:dyDescent="0.2">
      <c r="A85" t="s">
        <v>0</v>
      </c>
      <c r="C85">
        <v>2015</v>
      </c>
      <c r="D85">
        <v>2016</v>
      </c>
      <c r="E85">
        <v>2017</v>
      </c>
      <c r="F85">
        <v>2018</v>
      </c>
      <c r="G85">
        <v>2019</v>
      </c>
      <c r="H85">
        <v>2020</v>
      </c>
      <c r="I85" t="s">
        <v>247</v>
      </c>
      <c r="J85" t="s">
        <v>248</v>
      </c>
      <c r="K85" s="27">
        <v>44105</v>
      </c>
      <c r="L85" s="27">
        <v>44136</v>
      </c>
      <c r="M85" s="27">
        <v>44166</v>
      </c>
      <c r="N85" s="27">
        <v>44197</v>
      </c>
      <c r="O85" s="27">
        <v>44228</v>
      </c>
      <c r="P85" s="27">
        <v>44256</v>
      </c>
      <c r="Q85" t="s">
        <v>117</v>
      </c>
      <c r="R85" t="s">
        <v>244</v>
      </c>
    </row>
    <row r="86" spans="1:18" x14ac:dyDescent="0.2">
      <c r="A86" t="s">
        <v>2</v>
      </c>
      <c r="B86" t="s">
        <v>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</row>
    <row r="87" spans="1:18" x14ac:dyDescent="0.2">
      <c r="A87" t="s">
        <v>4</v>
      </c>
      <c r="B87" t="s"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x14ac:dyDescent="0.2">
      <c r="A88" t="s">
        <v>45</v>
      </c>
      <c r="B88" t="s">
        <v>189</v>
      </c>
    </row>
    <row r="89" spans="1:18" x14ac:dyDescent="0.2">
      <c r="A89" t="s">
        <v>45</v>
      </c>
      <c r="B89" t="s">
        <v>190</v>
      </c>
    </row>
    <row r="90" spans="1:18" x14ac:dyDescent="0.2">
      <c r="A90" t="s">
        <v>45</v>
      </c>
      <c r="B90" t="s">
        <v>191</v>
      </c>
    </row>
    <row r="91" spans="1:18" x14ac:dyDescent="0.2">
      <c r="A91" t="s">
        <v>26</v>
      </c>
      <c r="B91" t="s">
        <v>181</v>
      </c>
    </row>
    <row r="92" spans="1:18" x14ac:dyDescent="0.2">
      <c r="A92" t="s">
        <v>0</v>
      </c>
      <c r="C92">
        <v>2015</v>
      </c>
      <c r="D92">
        <v>2016</v>
      </c>
      <c r="E92">
        <v>2017</v>
      </c>
      <c r="F92">
        <v>2018</v>
      </c>
      <c r="G92">
        <v>2019</v>
      </c>
      <c r="H92">
        <v>2020</v>
      </c>
      <c r="I92" t="s">
        <v>247</v>
      </c>
      <c r="J92" t="s">
        <v>248</v>
      </c>
      <c r="K92" s="27">
        <v>44105</v>
      </c>
      <c r="L92" s="27">
        <v>44136</v>
      </c>
      <c r="M92" s="27">
        <v>44166</v>
      </c>
      <c r="N92" s="27">
        <v>44197</v>
      </c>
      <c r="O92" s="27">
        <v>44228</v>
      </c>
      <c r="P92" s="27">
        <v>44256</v>
      </c>
      <c r="Q92" t="s">
        <v>117</v>
      </c>
      <c r="R92" t="s">
        <v>244</v>
      </c>
    </row>
    <row r="93" spans="1:18" x14ac:dyDescent="0.2">
      <c r="A93" t="s">
        <v>2</v>
      </c>
      <c r="B93" t="s">
        <v>3</v>
      </c>
      <c r="C93">
        <v>0</v>
      </c>
      <c r="D93">
        <v>0</v>
      </c>
      <c r="E93">
        <v>0</v>
      </c>
      <c r="F93">
        <v>0</v>
      </c>
      <c r="G93">
        <v>0</v>
      </c>
      <c r="H93">
        <v>4</v>
      </c>
      <c r="I93">
        <v>0</v>
      </c>
      <c r="J93">
        <v>4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</row>
    <row r="94" spans="1:18" x14ac:dyDescent="0.2">
      <c r="A94" t="s">
        <v>4</v>
      </c>
      <c r="B94" t="s">
        <v>5</v>
      </c>
      <c r="C94">
        <v>0</v>
      </c>
      <c r="D94">
        <v>0</v>
      </c>
      <c r="E94">
        <v>0</v>
      </c>
      <c r="F94">
        <v>0</v>
      </c>
      <c r="G94">
        <v>0</v>
      </c>
      <c r="H94">
        <v>2</v>
      </c>
      <c r="I94">
        <v>0</v>
      </c>
      <c r="J94">
        <v>1</v>
      </c>
      <c r="K94">
        <v>0</v>
      </c>
      <c r="L94">
        <v>4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</row>
    <row r="95" spans="1:18" x14ac:dyDescent="0.2">
      <c r="A95" t="s">
        <v>45</v>
      </c>
      <c r="B95" t="s">
        <v>189</v>
      </c>
      <c r="H95">
        <v>15</v>
      </c>
      <c r="J95">
        <v>15</v>
      </c>
    </row>
    <row r="96" spans="1:18" x14ac:dyDescent="0.2">
      <c r="A96" t="s">
        <v>45</v>
      </c>
      <c r="B96" t="s">
        <v>190</v>
      </c>
      <c r="H96">
        <v>15.33</v>
      </c>
      <c r="J96">
        <v>15.33</v>
      </c>
    </row>
    <row r="97" spans="1:18" x14ac:dyDescent="0.2">
      <c r="A97" t="s">
        <v>45</v>
      </c>
      <c r="B97" t="s">
        <v>191</v>
      </c>
      <c r="H97">
        <v>25</v>
      </c>
      <c r="J97">
        <v>25</v>
      </c>
    </row>
    <row r="98" spans="1:18" x14ac:dyDescent="0.2">
      <c r="A98" t="s">
        <v>26</v>
      </c>
      <c r="B98" t="s">
        <v>182</v>
      </c>
    </row>
    <row r="99" spans="1:18" x14ac:dyDescent="0.2">
      <c r="A99" t="s">
        <v>0</v>
      </c>
      <c r="C99">
        <v>2015</v>
      </c>
      <c r="D99">
        <v>2016</v>
      </c>
      <c r="E99">
        <v>2017</v>
      </c>
      <c r="F99">
        <v>2018</v>
      </c>
      <c r="G99">
        <v>2019</v>
      </c>
      <c r="H99">
        <v>2020</v>
      </c>
      <c r="I99" t="s">
        <v>247</v>
      </c>
      <c r="J99" t="s">
        <v>248</v>
      </c>
      <c r="K99" s="27">
        <v>44105</v>
      </c>
      <c r="L99" s="27">
        <v>44136</v>
      </c>
      <c r="M99" s="27">
        <v>44166</v>
      </c>
      <c r="N99" s="27">
        <v>44197</v>
      </c>
      <c r="O99" s="27">
        <v>44228</v>
      </c>
      <c r="P99" s="27">
        <v>44256</v>
      </c>
      <c r="Q99" t="s">
        <v>117</v>
      </c>
      <c r="R99" t="s">
        <v>244</v>
      </c>
    </row>
    <row r="100" spans="1:18" x14ac:dyDescent="0.2">
      <c r="A100" t="s">
        <v>2</v>
      </c>
      <c r="B100" t="s">
        <v>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</v>
      </c>
      <c r="I100">
        <v>0</v>
      </c>
      <c r="J100">
        <v>3</v>
      </c>
      <c r="K100">
        <v>1</v>
      </c>
      <c r="L100">
        <v>0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0</v>
      </c>
    </row>
    <row r="101" spans="1:18" x14ac:dyDescent="0.2">
      <c r="A101" t="s">
        <v>4</v>
      </c>
      <c r="B101" t="s">
        <v>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4</v>
      </c>
      <c r="I101">
        <v>0</v>
      </c>
      <c r="J101">
        <v>2</v>
      </c>
      <c r="K101">
        <v>1</v>
      </c>
      <c r="L101">
        <v>0</v>
      </c>
      <c r="M101">
        <v>20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x14ac:dyDescent="0.2">
      <c r="A102" t="s">
        <v>45</v>
      </c>
      <c r="B102" t="s">
        <v>189</v>
      </c>
      <c r="H102">
        <v>6.21</v>
      </c>
      <c r="J102">
        <v>6.21</v>
      </c>
      <c r="K102">
        <v>10</v>
      </c>
      <c r="M102">
        <v>5</v>
      </c>
    </row>
    <row r="103" spans="1:18" x14ac:dyDescent="0.2">
      <c r="A103" t="s">
        <v>45</v>
      </c>
      <c r="B103" t="s">
        <v>190</v>
      </c>
    </row>
    <row r="104" spans="1:18" x14ac:dyDescent="0.2">
      <c r="A104" t="s">
        <v>45</v>
      </c>
      <c r="B104" t="s">
        <v>191</v>
      </c>
      <c r="H104">
        <v>6.21</v>
      </c>
      <c r="J104">
        <v>6.21</v>
      </c>
      <c r="K104">
        <v>10</v>
      </c>
      <c r="M104">
        <v>5</v>
      </c>
    </row>
    <row r="105" spans="1:18" x14ac:dyDescent="0.2">
      <c r="A105" t="s">
        <v>26</v>
      </c>
      <c r="B105" t="s">
        <v>183</v>
      </c>
    </row>
    <row r="106" spans="1:18" x14ac:dyDescent="0.2">
      <c r="A106" t="s">
        <v>0</v>
      </c>
      <c r="C106">
        <v>2015</v>
      </c>
      <c r="D106">
        <v>2016</v>
      </c>
      <c r="E106">
        <v>2017</v>
      </c>
      <c r="F106">
        <v>2018</v>
      </c>
      <c r="G106">
        <v>2019</v>
      </c>
      <c r="H106">
        <v>2020</v>
      </c>
      <c r="I106" t="s">
        <v>247</v>
      </c>
      <c r="J106" t="s">
        <v>248</v>
      </c>
      <c r="K106" s="27">
        <v>44105</v>
      </c>
      <c r="L106" s="27">
        <v>44136</v>
      </c>
      <c r="M106" s="27">
        <v>44166</v>
      </c>
      <c r="N106" s="27">
        <v>44197</v>
      </c>
      <c r="O106" s="27">
        <v>44228</v>
      </c>
      <c r="P106" s="27">
        <v>44256</v>
      </c>
      <c r="Q106" t="s">
        <v>117</v>
      </c>
      <c r="R106" t="s">
        <v>244</v>
      </c>
    </row>
    <row r="107" spans="1:18" x14ac:dyDescent="0.2">
      <c r="A107" t="s">
        <v>2</v>
      </c>
      <c r="B107" t="s">
        <v>3</v>
      </c>
      <c r="C107">
        <v>0</v>
      </c>
      <c r="D107">
        <v>0</v>
      </c>
      <c r="E107">
        <v>0</v>
      </c>
      <c r="F107">
        <v>6</v>
      </c>
      <c r="G107">
        <v>7</v>
      </c>
      <c r="H107">
        <v>7</v>
      </c>
      <c r="I107">
        <v>10</v>
      </c>
      <c r="J107">
        <v>3</v>
      </c>
      <c r="K107">
        <v>1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4</v>
      </c>
      <c r="R107">
        <v>0</v>
      </c>
    </row>
    <row r="108" spans="1:18" x14ac:dyDescent="0.2">
      <c r="A108" t="s">
        <v>4</v>
      </c>
      <c r="B108" t="s">
        <v>5</v>
      </c>
      <c r="C108">
        <v>0</v>
      </c>
      <c r="D108">
        <v>0</v>
      </c>
      <c r="E108">
        <v>0</v>
      </c>
      <c r="F108">
        <v>9</v>
      </c>
      <c r="G108">
        <v>4</v>
      </c>
      <c r="H108">
        <v>2</v>
      </c>
      <c r="I108">
        <v>4</v>
      </c>
      <c r="J108">
        <v>1</v>
      </c>
      <c r="K108">
        <v>3</v>
      </c>
      <c r="L108">
        <v>8</v>
      </c>
      <c r="M108">
        <v>0</v>
      </c>
      <c r="N108">
        <v>0</v>
      </c>
      <c r="O108">
        <v>0</v>
      </c>
      <c r="P108">
        <v>0</v>
      </c>
      <c r="Q108">
        <v>4</v>
      </c>
      <c r="R108">
        <v>0</v>
      </c>
    </row>
    <row r="109" spans="1:18" x14ac:dyDescent="0.2">
      <c r="A109" t="s">
        <v>45</v>
      </c>
      <c r="B109" t="s">
        <v>189</v>
      </c>
      <c r="F109">
        <v>12.02</v>
      </c>
      <c r="G109">
        <v>7.97</v>
      </c>
      <c r="H109">
        <v>5</v>
      </c>
      <c r="I109">
        <v>7.61</v>
      </c>
      <c r="Q109">
        <v>5</v>
      </c>
    </row>
    <row r="110" spans="1:18" x14ac:dyDescent="0.2">
      <c r="A110" t="s">
        <v>45</v>
      </c>
      <c r="B110" t="s">
        <v>190</v>
      </c>
      <c r="F110">
        <v>13.69</v>
      </c>
      <c r="G110">
        <v>10</v>
      </c>
      <c r="H110">
        <v>2</v>
      </c>
      <c r="I110">
        <v>10</v>
      </c>
      <c r="J110">
        <v>2</v>
      </c>
      <c r="L110">
        <v>2</v>
      </c>
    </row>
    <row r="111" spans="1:18" x14ac:dyDescent="0.2">
      <c r="A111" t="s">
        <v>45</v>
      </c>
      <c r="B111" t="s">
        <v>191</v>
      </c>
      <c r="F111">
        <v>18.920000000000002</v>
      </c>
      <c r="G111">
        <v>8.81</v>
      </c>
      <c r="H111">
        <v>2.72</v>
      </c>
      <c r="I111">
        <v>8.5299999999999994</v>
      </c>
      <c r="J111">
        <v>2</v>
      </c>
      <c r="L111">
        <v>2</v>
      </c>
      <c r="Q111">
        <v>5</v>
      </c>
    </row>
    <row r="112" spans="1:18" x14ac:dyDescent="0.2">
      <c r="A112" t="s">
        <v>26</v>
      </c>
      <c r="B112" t="s">
        <v>184</v>
      </c>
    </row>
    <row r="113" spans="1:18" x14ac:dyDescent="0.2">
      <c r="A113" t="s">
        <v>0</v>
      </c>
      <c r="C113">
        <v>2015</v>
      </c>
      <c r="D113">
        <v>2016</v>
      </c>
      <c r="E113">
        <v>2017</v>
      </c>
      <c r="F113">
        <v>2018</v>
      </c>
      <c r="G113">
        <v>2019</v>
      </c>
      <c r="H113">
        <v>2020</v>
      </c>
      <c r="I113" t="s">
        <v>247</v>
      </c>
      <c r="J113" t="s">
        <v>248</v>
      </c>
      <c r="K113" s="27">
        <v>44105</v>
      </c>
      <c r="L113" s="27">
        <v>44136</v>
      </c>
      <c r="M113" s="27">
        <v>44166</v>
      </c>
      <c r="N113" s="27">
        <v>44197</v>
      </c>
      <c r="O113" s="27">
        <v>44228</v>
      </c>
      <c r="P113" s="27">
        <v>44256</v>
      </c>
      <c r="Q113" t="s">
        <v>117</v>
      </c>
      <c r="R113" t="s">
        <v>244</v>
      </c>
    </row>
    <row r="114" spans="1:18" x14ac:dyDescent="0.2">
      <c r="A114" t="s">
        <v>2</v>
      </c>
      <c r="B114" t="s">
        <v>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62</v>
      </c>
      <c r="I114">
        <v>0</v>
      </c>
      <c r="J114">
        <v>80</v>
      </c>
      <c r="K114">
        <v>14</v>
      </c>
      <c r="L114">
        <v>13</v>
      </c>
      <c r="M114">
        <v>5</v>
      </c>
      <c r="N114">
        <v>7</v>
      </c>
      <c r="O114">
        <v>5</v>
      </c>
      <c r="P114">
        <v>6</v>
      </c>
      <c r="Q114">
        <v>0</v>
      </c>
      <c r="R114">
        <v>18</v>
      </c>
    </row>
    <row r="115" spans="1:18" x14ac:dyDescent="0.2">
      <c r="A115" t="s">
        <v>4</v>
      </c>
      <c r="B115" t="s">
        <v>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42</v>
      </c>
      <c r="I115">
        <v>0</v>
      </c>
      <c r="J115">
        <v>38</v>
      </c>
      <c r="K115">
        <v>55</v>
      </c>
      <c r="L115">
        <v>53</v>
      </c>
      <c r="M115">
        <v>18</v>
      </c>
      <c r="N115">
        <v>38</v>
      </c>
      <c r="O115">
        <v>22</v>
      </c>
      <c r="P115">
        <v>32</v>
      </c>
      <c r="Q115">
        <v>0</v>
      </c>
      <c r="R115">
        <v>31</v>
      </c>
    </row>
    <row r="116" spans="1:18" x14ac:dyDescent="0.2">
      <c r="A116" t="s">
        <v>45</v>
      </c>
      <c r="B116" t="s">
        <v>189</v>
      </c>
      <c r="H116">
        <v>6.65</v>
      </c>
      <c r="J116">
        <v>8.35</v>
      </c>
      <c r="K116">
        <v>3.15</v>
      </c>
      <c r="L116">
        <v>8.74</v>
      </c>
      <c r="M116">
        <v>9.81</v>
      </c>
      <c r="N116">
        <v>6.73</v>
      </c>
      <c r="P116">
        <v>23.21</v>
      </c>
      <c r="R116">
        <v>12.54</v>
      </c>
    </row>
    <row r="117" spans="1:18" x14ac:dyDescent="0.2">
      <c r="A117" t="s">
        <v>45</v>
      </c>
      <c r="B117" t="s">
        <v>190</v>
      </c>
      <c r="H117">
        <v>14.23</v>
      </c>
      <c r="J117">
        <v>14.16</v>
      </c>
      <c r="K117">
        <v>11.68</v>
      </c>
      <c r="L117">
        <v>11.71</v>
      </c>
      <c r="N117">
        <v>10.98</v>
      </c>
      <c r="P117">
        <v>16.690000000000001</v>
      </c>
      <c r="R117">
        <v>14.01</v>
      </c>
    </row>
    <row r="118" spans="1:18" x14ac:dyDescent="0.2">
      <c r="A118" t="s">
        <v>45</v>
      </c>
      <c r="B118" t="s">
        <v>191</v>
      </c>
      <c r="H118">
        <v>10.33</v>
      </c>
      <c r="J118">
        <v>11.48</v>
      </c>
      <c r="K118">
        <v>6.5</v>
      </c>
      <c r="L118">
        <v>13.55</v>
      </c>
      <c r="M118">
        <v>9.81</v>
      </c>
      <c r="N118">
        <v>8.24</v>
      </c>
      <c r="P118">
        <v>23.67</v>
      </c>
      <c r="R118">
        <v>14.19</v>
      </c>
    </row>
    <row r="119" spans="1:18" x14ac:dyDescent="0.2">
      <c r="A119" t="s">
        <v>26</v>
      </c>
      <c r="B119" t="s">
        <v>185</v>
      </c>
    </row>
    <row r="120" spans="1:18" x14ac:dyDescent="0.2">
      <c r="A120" t="s">
        <v>0</v>
      </c>
      <c r="C120">
        <v>2015</v>
      </c>
      <c r="D120">
        <v>2016</v>
      </c>
      <c r="E120">
        <v>2017</v>
      </c>
      <c r="F120">
        <v>2018</v>
      </c>
      <c r="G120">
        <v>2019</v>
      </c>
      <c r="H120">
        <v>2020</v>
      </c>
      <c r="I120" t="s">
        <v>247</v>
      </c>
      <c r="J120" t="s">
        <v>248</v>
      </c>
      <c r="K120" s="27">
        <v>44105</v>
      </c>
      <c r="L120" s="27">
        <v>44136</v>
      </c>
      <c r="M120" s="27">
        <v>44166</v>
      </c>
      <c r="N120" s="27">
        <v>44197</v>
      </c>
      <c r="O120" s="27">
        <v>44228</v>
      </c>
      <c r="P120" s="27">
        <v>44256</v>
      </c>
      <c r="Q120" t="s">
        <v>117</v>
      </c>
      <c r="R120" t="s">
        <v>244</v>
      </c>
    </row>
    <row r="121" spans="1:18" x14ac:dyDescent="0.2">
      <c r="A121" t="s">
        <v>2</v>
      </c>
      <c r="B121" t="s">
        <v>3</v>
      </c>
      <c r="C121">
        <v>0</v>
      </c>
      <c r="D121">
        <v>0</v>
      </c>
      <c r="E121">
        <v>0</v>
      </c>
      <c r="F121">
        <v>0</v>
      </c>
      <c r="G121">
        <v>10</v>
      </c>
      <c r="H121">
        <v>1</v>
      </c>
      <c r="I121">
        <v>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</row>
    <row r="122" spans="1:18" x14ac:dyDescent="0.2">
      <c r="A122" t="s">
        <v>4</v>
      </c>
      <c r="B122" t="s">
        <v>5</v>
      </c>
      <c r="C122">
        <v>0</v>
      </c>
      <c r="D122">
        <v>0</v>
      </c>
      <c r="E122">
        <v>0</v>
      </c>
      <c r="F122">
        <v>0</v>
      </c>
      <c r="G122">
        <v>4</v>
      </c>
      <c r="H122">
        <v>1</v>
      </c>
      <c r="I122">
        <v>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2</v>
      </c>
      <c r="R122">
        <v>0</v>
      </c>
    </row>
    <row r="123" spans="1:18" x14ac:dyDescent="0.2">
      <c r="A123" t="s">
        <v>45</v>
      </c>
      <c r="B123" t="s">
        <v>189</v>
      </c>
      <c r="G123">
        <v>9.51</v>
      </c>
    </row>
    <row r="124" spans="1:18" x14ac:dyDescent="0.2">
      <c r="A124" t="s">
        <v>45</v>
      </c>
      <c r="B124" t="s">
        <v>190</v>
      </c>
      <c r="G124">
        <v>11.33</v>
      </c>
      <c r="H124">
        <v>10</v>
      </c>
      <c r="I124">
        <v>13.91</v>
      </c>
      <c r="Q124">
        <v>10</v>
      </c>
    </row>
    <row r="125" spans="1:18" x14ac:dyDescent="0.2">
      <c r="A125" t="s">
        <v>45</v>
      </c>
      <c r="B125" t="s">
        <v>191</v>
      </c>
      <c r="G125">
        <v>15.33</v>
      </c>
      <c r="H125">
        <v>10</v>
      </c>
      <c r="I125">
        <v>13.91</v>
      </c>
      <c r="Q125">
        <v>10</v>
      </c>
    </row>
    <row r="126" spans="1:18" x14ac:dyDescent="0.2">
      <c r="A126" t="s">
        <v>26</v>
      </c>
      <c r="B126" t="s">
        <v>186</v>
      </c>
    </row>
    <row r="127" spans="1:18" x14ac:dyDescent="0.2">
      <c r="A127" t="s">
        <v>0</v>
      </c>
      <c r="C127">
        <v>2015</v>
      </c>
      <c r="D127">
        <v>2016</v>
      </c>
      <c r="E127">
        <v>2017</v>
      </c>
      <c r="F127">
        <v>2018</v>
      </c>
      <c r="G127">
        <v>2019</v>
      </c>
      <c r="H127">
        <v>2020</v>
      </c>
      <c r="I127" t="s">
        <v>247</v>
      </c>
      <c r="J127" t="s">
        <v>248</v>
      </c>
      <c r="K127" s="27">
        <v>44105</v>
      </c>
      <c r="L127" s="27">
        <v>44136</v>
      </c>
      <c r="M127" s="27">
        <v>44166</v>
      </c>
      <c r="N127" s="27">
        <v>44197</v>
      </c>
      <c r="O127" s="27">
        <v>44228</v>
      </c>
      <c r="P127" s="27">
        <v>44256</v>
      </c>
      <c r="Q127" t="s">
        <v>117</v>
      </c>
      <c r="R127" t="s">
        <v>244</v>
      </c>
    </row>
    <row r="128" spans="1:18" x14ac:dyDescent="0.2">
      <c r="A128" t="s">
        <v>2</v>
      </c>
      <c r="B128" t="s">
        <v>3</v>
      </c>
      <c r="C128">
        <v>0</v>
      </c>
      <c r="D128">
        <v>0</v>
      </c>
      <c r="E128">
        <v>0</v>
      </c>
      <c r="F128">
        <v>1</v>
      </c>
      <c r="G128">
        <v>5</v>
      </c>
      <c r="H128">
        <v>1</v>
      </c>
      <c r="I128">
        <v>5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spans="1:18" x14ac:dyDescent="0.2">
      <c r="A129" t="s">
        <v>4</v>
      </c>
      <c r="B129" t="s">
        <v>5</v>
      </c>
      <c r="C129">
        <v>0</v>
      </c>
      <c r="D129">
        <v>0</v>
      </c>
      <c r="E129">
        <v>0</v>
      </c>
      <c r="F129">
        <v>0</v>
      </c>
      <c r="G129">
        <v>2</v>
      </c>
      <c r="H129">
        <v>1</v>
      </c>
      <c r="I129">
        <v>2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</row>
    <row r="130" spans="1:18" x14ac:dyDescent="0.2">
      <c r="A130" t="s">
        <v>45</v>
      </c>
      <c r="B130" t="s">
        <v>189</v>
      </c>
      <c r="G130">
        <v>18.02</v>
      </c>
      <c r="I130">
        <v>18.02</v>
      </c>
    </row>
    <row r="131" spans="1:18" x14ac:dyDescent="0.2">
      <c r="A131" t="s">
        <v>45</v>
      </c>
      <c r="B131" t="s">
        <v>190</v>
      </c>
      <c r="F131">
        <v>10</v>
      </c>
      <c r="G131">
        <v>20</v>
      </c>
      <c r="I131">
        <v>20</v>
      </c>
    </row>
    <row r="132" spans="1:18" x14ac:dyDescent="0.2">
      <c r="A132" t="s">
        <v>45</v>
      </c>
      <c r="B132" t="s">
        <v>191</v>
      </c>
      <c r="F132">
        <v>10</v>
      </c>
      <c r="G132">
        <v>34.049999999999997</v>
      </c>
      <c r="I132">
        <v>34.049999999999997</v>
      </c>
    </row>
    <row r="133" spans="1:18" x14ac:dyDescent="0.2">
      <c r="A133" t="s">
        <v>26</v>
      </c>
      <c r="B133" t="s">
        <v>187</v>
      </c>
    </row>
    <row r="134" spans="1:18" x14ac:dyDescent="0.2">
      <c r="A134" t="s">
        <v>0</v>
      </c>
      <c r="C134">
        <v>2015</v>
      </c>
      <c r="D134">
        <v>2016</v>
      </c>
      <c r="E134">
        <v>2017</v>
      </c>
      <c r="F134">
        <v>2018</v>
      </c>
      <c r="G134">
        <v>2019</v>
      </c>
      <c r="H134">
        <v>2020</v>
      </c>
      <c r="I134" t="s">
        <v>247</v>
      </c>
      <c r="J134" t="s">
        <v>248</v>
      </c>
      <c r="K134" s="27">
        <v>44105</v>
      </c>
      <c r="L134" s="27">
        <v>44136</v>
      </c>
      <c r="M134" s="27">
        <v>44166</v>
      </c>
      <c r="N134" s="27">
        <v>44197</v>
      </c>
      <c r="O134" s="27">
        <v>44228</v>
      </c>
      <c r="P134" s="27">
        <v>44256</v>
      </c>
      <c r="Q134" t="s">
        <v>117</v>
      </c>
      <c r="R134" t="s">
        <v>244</v>
      </c>
    </row>
    <row r="135" spans="1:18" x14ac:dyDescent="0.2">
      <c r="A135" t="s">
        <v>2</v>
      </c>
      <c r="B135" t="s">
        <v>3</v>
      </c>
      <c r="C135">
        <v>0</v>
      </c>
      <c r="D135">
        <v>0</v>
      </c>
      <c r="E135">
        <v>0</v>
      </c>
      <c r="F135">
        <v>18</v>
      </c>
      <c r="G135">
        <v>88</v>
      </c>
      <c r="H135">
        <v>49</v>
      </c>
      <c r="I135">
        <v>82</v>
      </c>
      <c r="J135">
        <v>27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22</v>
      </c>
      <c r="R135">
        <v>0</v>
      </c>
    </row>
    <row r="136" spans="1:18" x14ac:dyDescent="0.2">
      <c r="A136" t="s">
        <v>4</v>
      </c>
      <c r="B136" t="s">
        <v>5</v>
      </c>
      <c r="C136">
        <v>0</v>
      </c>
      <c r="D136">
        <v>0</v>
      </c>
      <c r="E136">
        <v>0</v>
      </c>
      <c r="F136">
        <v>28</v>
      </c>
      <c r="G136">
        <v>33</v>
      </c>
      <c r="H136">
        <v>32</v>
      </c>
      <c r="I136">
        <v>31</v>
      </c>
      <c r="J136">
        <v>31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32</v>
      </c>
      <c r="R136">
        <v>0</v>
      </c>
    </row>
    <row r="137" spans="1:18" x14ac:dyDescent="0.2">
      <c r="A137" t="s">
        <v>45</v>
      </c>
      <c r="B137" t="s">
        <v>189</v>
      </c>
      <c r="F137">
        <v>9</v>
      </c>
      <c r="G137">
        <v>10.98</v>
      </c>
      <c r="H137">
        <v>8.9499999999999993</v>
      </c>
      <c r="I137">
        <v>11.86</v>
      </c>
      <c r="J137">
        <v>6.82</v>
      </c>
      <c r="Q137">
        <v>10.53</v>
      </c>
    </row>
    <row r="138" spans="1:18" x14ac:dyDescent="0.2">
      <c r="A138" t="s">
        <v>45</v>
      </c>
      <c r="B138" t="s">
        <v>190</v>
      </c>
      <c r="F138">
        <v>12.46</v>
      </c>
      <c r="G138">
        <v>11.56</v>
      </c>
      <c r="H138">
        <v>13.07</v>
      </c>
      <c r="I138">
        <v>12.46</v>
      </c>
      <c r="J138">
        <v>12.3</v>
      </c>
      <c r="Q138">
        <v>13.67</v>
      </c>
    </row>
    <row r="139" spans="1:18" x14ac:dyDescent="0.2">
      <c r="A139" t="s">
        <v>45</v>
      </c>
      <c r="B139" t="s">
        <v>191</v>
      </c>
      <c r="F139">
        <v>13.2</v>
      </c>
      <c r="G139">
        <v>14.46</v>
      </c>
      <c r="H139">
        <v>12.68</v>
      </c>
      <c r="I139">
        <v>15.44</v>
      </c>
      <c r="J139">
        <v>10.42</v>
      </c>
      <c r="Q139">
        <v>14.65</v>
      </c>
    </row>
    <row r="140" spans="1:18" x14ac:dyDescent="0.2">
      <c r="A140" t="s">
        <v>26</v>
      </c>
      <c r="B140" t="s">
        <v>209</v>
      </c>
    </row>
    <row r="141" spans="1:18" x14ac:dyDescent="0.2">
      <c r="A141" t="s">
        <v>0</v>
      </c>
      <c r="C141">
        <v>2015</v>
      </c>
      <c r="D141">
        <v>2016</v>
      </c>
      <c r="E141">
        <v>2017</v>
      </c>
      <c r="F141">
        <v>2018</v>
      </c>
      <c r="G141">
        <v>2019</v>
      </c>
      <c r="H141">
        <v>2020</v>
      </c>
      <c r="I141" t="s">
        <v>247</v>
      </c>
      <c r="J141" t="s">
        <v>248</v>
      </c>
      <c r="K141" s="27">
        <v>44105</v>
      </c>
      <c r="L141" s="27">
        <v>44136</v>
      </c>
      <c r="M141" s="27">
        <v>44166</v>
      </c>
      <c r="N141" s="27">
        <v>44197</v>
      </c>
      <c r="O141" s="27">
        <v>44228</v>
      </c>
      <c r="P141" s="27">
        <v>44256</v>
      </c>
      <c r="Q141" t="s">
        <v>117</v>
      </c>
      <c r="R141" t="s">
        <v>244</v>
      </c>
    </row>
    <row r="142" spans="1:18" x14ac:dyDescent="0.2">
      <c r="A142" t="s">
        <v>2</v>
      </c>
      <c r="B142" t="s">
        <v>3</v>
      </c>
      <c r="C142">
        <v>0</v>
      </c>
      <c r="D142">
        <v>0</v>
      </c>
      <c r="E142">
        <v>618</v>
      </c>
      <c r="F142">
        <v>994</v>
      </c>
      <c r="G142">
        <v>855</v>
      </c>
      <c r="H142">
        <v>863</v>
      </c>
      <c r="I142">
        <v>871</v>
      </c>
      <c r="J142">
        <v>804</v>
      </c>
      <c r="K142">
        <v>71</v>
      </c>
      <c r="L142">
        <v>75</v>
      </c>
      <c r="M142">
        <v>56</v>
      </c>
      <c r="N142">
        <v>69</v>
      </c>
      <c r="O142">
        <v>55</v>
      </c>
      <c r="P142">
        <v>50</v>
      </c>
      <c r="Q142">
        <v>233</v>
      </c>
      <c r="R142">
        <v>174</v>
      </c>
    </row>
    <row r="143" spans="1:18" x14ac:dyDescent="0.2">
      <c r="A143" t="s">
        <v>4</v>
      </c>
      <c r="B143" t="s">
        <v>5</v>
      </c>
      <c r="C143">
        <v>0</v>
      </c>
      <c r="D143">
        <v>0</v>
      </c>
      <c r="E143">
        <v>347</v>
      </c>
      <c r="F143">
        <v>338</v>
      </c>
      <c r="G143">
        <v>294</v>
      </c>
      <c r="H143">
        <v>279</v>
      </c>
      <c r="I143">
        <v>297</v>
      </c>
      <c r="J143">
        <v>265</v>
      </c>
      <c r="K143">
        <v>236</v>
      </c>
      <c r="L143">
        <v>311</v>
      </c>
      <c r="M143">
        <v>251</v>
      </c>
      <c r="N143">
        <v>270</v>
      </c>
      <c r="O143">
        <v>257</v>
      </c>
      <c r="P143">
        <v>228</v>
      </c>
      <c r="Q143">
        <v>307</v>
      </c>
      <c r="R143">
        <v>252</v>
      </c>
    </row>
    <row r="144" spans="1:18" x14ac:dyDescent="0.2">
      <c r="A144" t="s">
        <v>45</v>
      </c>
      <c r="B144" t="s">
        <v>189</v>
      </c>
      <c r="E144">
        <v>9.4499999999999993</v>
      </c>
      <c r="F144">
        <v>10.09</v>
      </c>
      <c r="G144">
        <v>9.52</v>
      </c>
      <c r="H144">
        <v>9.7799999999999994</v>
      </c>
      <c r="I144">
        <v>9.7100000000000009</v>
      </c>
      <c r="J144">
        <v>9.66</v>
      </c>
      <c r="K144">
        <v>10.99</v>
      </c>
      <c r="L144">
        <v>11.32</v>
      </c>
      <c r="M144">
        <v>10.01</v>
      </c>
      <c r="N144">
        <v>7.99</v>
      </c>
      <c r="O144">
        <v>10.59</v>
      </c>
      <c r="P144">
        <v>9.2100000000000009</v>
      </c>
      <c r="Q144">
        <v>9.8000000000000007</v>
      </c>
      <c r="R144">
        <v>9.25</v>
      </c>
    </row>
    <row r="145" spans="1:18" x14ac:dyDescent="0.2">
      <c r="A145" t="s">
        <v>45</v>
      </c>
      <c r="B145" t="s">
        <v>190</v>
      </c>
      <c r="E145">
        <v>10.74</v>
      </c>
      <c r="F145">
        <v>10.67</v>
      </c>
      <c r="G145">
        <v>11.04</v>
      </c>
      <c r="H145">
        <v>11.49</v>
      </c>
      <c r="I145">
        <v>11.39</v>
      </c>
      <c r="J145">
        <v>11.44</v>
      </c>
      <c r="K145">
        <v>8.99</v>
      </c>
      <c r="L145">
        <v>12.85</v>
      </c>
      <c r="M145">
        <v>13.33</v>
      </c>
      <c r="N145">
        <v>13.46</v>
      </c>
      <c r="O145">
        <v>10.47</v>
      </c>
      <c r="P145">
        <v>11.3</v>
      </c>
      <c r="Q145">
        <v>11.95</v>
      </c>
      <c r="R145">
        <v>11.91</v>
      </c>
    </row>
    <row r="146" spans="1:18" x14ac:dyDescent="0.2">
      <c r="A146" t="s">
        <v>45</v>
      </c>
      <c r="B146" t="s">
        <v>191</v>
      </c>
      <c r="E146">
        <v>11.5</v>
      </c>
      <c r="F146">
        <v>12.47</v>
      </c>
      <c r="G146">
        <v>11.75</v>
      </c>
      <c r="H146">
        <v>12.11</v>
      </c>
      <c r="I146">
        <v>12.08</v>
      </c>
      <c r="J146">
        <v>11.86</v>
      </c>
      <c r="K146">
        <v>11.12</v>
      </c>
      <c r="L146">
        <v>14.36</v>
      </c>
      <c r="M146">
        <v>13.48</v>
      </c>
      <c r="N146">
        <v>11.8</v>
      </c>
      <c r="O146">
        <v>11.26</v>
      </c>
      <c r="P146">
        <v>11.13</v>
      </c>
      <c r="Q146">
        <v>12.43</v>
      </c>
      <c r="R146">
        <v>11.42</v>
      </c>
    </row>
    <row r="147" spans="1:18" x14ac:dyDescent="0.2">
      <c r="A147" t="s">
        <v>26</v>
      </c>
      <c r="B147" t="s">
        <v>210</v>
      </c>
    </row>
    <row r="148" spans="1:18" x14ac:dyDescent="0.2">
      <c r="A148" t="s">
        <v>0</v>
      </c>
      <c r="C148">
        <v>2015</v>
      </c>
      <c r="D148">
        <v>2016</v>
      </c>
      <c r="E148">
        <v>2017</v>
      </c>
      <c r="F148">
        <v>2018</v>
      </c>
      <c r="G148">
        <v>2019</v>
      </c>
      <c r="H148">
        <v>2020</v>
      </c>
      <c r="I148" t="s">
        <v>247</v>
      </c>
      <c r="J148" t="s">
        <v>248</v>
      </c>
      <c r="K148" s="27">
        <v>44105</v>
      </c>
      <c r="L148" s="27">
        <v>44136</v>
      </c>
      <c r="M148" s="27">
        <v>44166</v>
      </c>
      <c r="N148" s="27">
        <v>44197</v>
      </c>
      <c r="O148" s="27">
        <v>44228</v>
      </c>
      <c r="P148" s="27">
        <v>44256</v>
      </c>
      <c r="Q148" t="s">
        <v>117</v>
      </c>
      <c r="R148" t="s">
        <v>244</v>
      </c>
    </row>
    <row r="149" spans="1:18" x14ac:dyDescent="0.2">
      <c r="A149" t="s">
        <v>2</v>
      </c>
      <c r="B149" t="s">
        <v>3</v>
      </c>
      <c r="C149">
        <v>0</v>
      </c>
      <c r="D149">
        <v>0</v>
      </c>
      <c r="E149">
        <v>75</v>
      </c>
      <c r="F149">
        <v>160</v>
      </c>
      <c r="G149">
        <v>202</v>
      </c>
      <c r="H149">
        <v>320</v>
      </c>
      <c r="I149">
        <v>214</v>
      </c>
      <c r="J149">
        <v>355</v>
      </c>
      <c r="K149">
        <v>44</v>
      </c>
      <c r="L149">
        <v>35</v>
      </c>
      <c r="M149">
        <v>27</v>
      </c>
      <c r="N149">
        <v>33</v>
      </c>
      <c r="O149">
        <v>26</v>
      </c>
      <c r="P149">
        <v>32</v>
      </c>
      <c r="Q149">
        <v>56</v>
      </c>
      <c r="R149">
        <v>91</v>
      </c>
    </row>
    <row r="150" spans="1:18" x14ac:dyDescent="0.2">
      <c r="A150" t="s">
        <v>4</v>
      </c>
      <c r="B150" t="s">
        <v>5</v>
      </c>
      <c r="C150">
        <v>0</v>
      </c>
      <c r="D150">
        <v>0</v>
      </c>
      <c r="E150">
        <v>44</v>
      </c>
      <c r="F150">
        <v>59</v>
      </c>
      <c r="G150">
        <v>78</v>
      </c>
      <c r="H150">
        <v>111</v>
      </c>
      <c r="I150">
        <v>80</v>
      </c>
      <c r="J150">
        <v>128</v>
      </c>
      <c r="K150">
        <v>155</v>
      </c>
      <c r="L150">
        <v>153</v>
      </c>
      <c r="M150">
        <v>133</v>
      </c>
      <c r="N150">
        <v>154</v>
      </c>
      <c r="O150">
        <v>112</v>
      </c>
      <c r="P150">
        <v>153</v>
      </c>
      <c r="Q150">
        <v>75</v>
      </c>
      <c r="R150">
        <v>140</v>
      </c>
    </row>
    <row r="151" spans="1:18" x14ac:dyDescent="0.2">
      <c r="A151" t="s">
        <v>45</v>
      </c>
      <c r="B151" t="s">
        <v>189</v>
      </c>
    </row>
    <row r="152" spans="1:18" x14ac:dyDescent="0.2">
      <c r="A152" t="s">
        <v>45</v>
      </c>
      <c r="B152" t="s">
        <v>190</v>
      </c>
    </row>
    <row r="153" spans="1:18" x14ac:dyDescent="0.2">
      <c r="A153" t="s">
        <v>45</v>
      </c>
      <c r="B153" t="s">
        <v>191</v>
      </c>
    </row>
    <row r="154" spans="1:18" x14ac:dyDescent="0.2">
      <c r="A154" t="s">
        <v>26</v>
      </c>
      <c r="B154" t="s">
        <v>211</v>
      </c>
    </row>
    <row r="155" spans="1:18" x14ac:dyDescent="0.2">
      <c r="A155" t="s">
        <v>0</v>
      </c>
      <c r="C155">
        <v>2015</v>
      </c>
      <c r="D155">
        <v>2016</v>
      </c>
      <c r="E155">
        <v>2017</v>
      </c>
      <c r="F155">
        <v>2018</v>
      </c>
      <c r="G155">
        <v>2019</v>
      </c>
      <c r="H155">
        <v>2020</v>
      </c>
      <c r="I155" t="s">
        <v>247</v>
      </c>
      <c r="J155" t="s">
        <v>248</v>
      </c>
      <c r="K155" s="27">
        <v>44105</v>
      </c>
      <c r="L155" s="27">
        <v>44136</v>
      </c>
      <c r="M155" s="27">
        <v>44166</v>
      </c>
      <c r="N155" s="27">
        <v>44197</v>
      </c>
      <c r="O155" s="27">
        <v>44228</v>
      </c>
      <c r="P155" s="27">
        <v>44256</v>
      </c>
      <c r="Q155" t="s">
        <v>117</v>
      </c>
      <c r="R155" t="s">
        <v>244</v>
      </c>
    </row>
    <row r="156" spans="1:18" x14ac:dyDescent="0.2">
      <c r="A156" t="s">
        <v>2</v>
      </c>
      <c r="B156" t="s">
        <v>3</v>
      </c>
      <c r="C156">
        <v>0</v>
      </c>
      <c r="D156">
        <v>0</v>
      </c>
      <c r="E156">
        <v>121</v>
      </c>
      <c r="F156">
        <v>207</v>
      </c>
      <c r="G156">
        <v>178</v>
      </c>
      <c r="H156">
        <v>199</v>
      </c>
      <c r="I156">
        <v>189</v>
      </c>
      <c r="J156">
        <v>195</v>
      </c>
      <c r="K156">
        <v>20</v>
      </c>
      <c r="L156">
        <v>16</v>
      </c>
      <c r="M156">
        <v>6</v>
      </c>
      <c r="N156">
        <v>23</v>
      </c>
      <c r="O156">
        <v>13</v>
      </c>
      <c r="P156">
        <v>16</v>
      </c>
      <c r="Q156">
        <v>56</v>
      </c>
      <c r="R156">
        <v>52</v>
      </c>
    </row>
    <row r="157" spans="1:18" x14ac:dyDescent="0.2">
      <c r="A157" t="s">
        <v>4</v>
      </c>
      <c r="B157" t="s">
        <v>5</v>
      </c>
      <c r="C157">
        <v>0</v>
      </c>
      <c r="D157">
        <v>0</v>
      </c>
      <c r="E157">
        <v>82</v>
      </c>
      <c r="F157">
        <v>72</v>
      </c>
      <c r="G157">
        <v>66</v>
      </c>
      <c r="H157">
        <v>67</v>
      </c>
      <c r="I157">
        <v>69</v>
      </c>
      <c r="J157">
        <v>67</v>
      </c>
      <c r="K157">
        <v>67</v>
      </c>
      <c r="L157">
        <v>65</v>
      </c>
      <c r="M157">
        <v>29</v>
      </c>
      <c r="N157">
        <v>100</v>
      </c>
      <c r="O157">
        <v>65</v>
      </c>
      <c r="P157">
        <v>80</v>
      </c>
      <c r="Q157">
        <v>83</v>
      </c>
      <c r="R157">
        <v>82</v>
      </c>
    </row>
    <row r="158" spans="1:18" x14ac:dyDescent="0.2">
      <c r="A158" t="s">
        <v>45</v>
      </c>
      <c r="B158" t="s">
        <v>189</v>
      </c>
      <c r="E158">
        <v>7.17</v>
      </c>
      <c r="F158">
        <v>8.64</v>
      </c>
      <c r="G158">
        <v>10.83</v>
      </c>
      <c r="H158">
        <v>8.3699999999999992</v>
      </c>
      <c r="I158">
        <v>10.48</v>
      </c>
      <c r="J158">
        <v>8.34</v>
      </c>
      <c r="K158">
        <v>4.5599999999999996</v>
      </c>
      <c r="L158">
        <v>6.16</v>
      </c>
      <c r="M158">
        <v>9.59</v>
      </c>
      <c r="N158">
        <v>5.88</v>
      </c>
      <c r="O158">
        <v>7.82</v>
      </c>
      <c r="P158">
        <v>14.21</v>
      </c>
      <c r="Q158">
        <v>9.6999999999999993</v>
      </c>
      <c r="R158">
        <v>9.3699999999999992</v>
      </c>
    </row>
    <row r="159" spans="1:18" x14ac:dyDescent="0.2">
      <c r="A159" t="s">
        <v>45</v>
      </c>
      <c r="B159" t="s">
        <v>190</v>
      </c>
      <c r="E159">
        <v>8.99</v>
      </c>
      <c r="F159">
        <v>10.17</v>
      </c>
      <c r="G159">
        <v>11.3</v>
      </c>
      <c r="H159">
        <v>9.8000000000000007</v>
      </c>
      <c r="I159">
        <v>12.01</v>
      </c>
      <c r="J159">
        <v>9.1199999999999992</v>
      </c>
      <c r="K159">
        <v>10.88</v>
      </c>
      <c r="L159">
        <v>8.35</v>
      </c>
      <c r="M159">
        <v>12</v>
      </c>
      <c r="N159">
        <v>10.79</v>
      </c>
      <c r="O159">
        <v>10.85</v>
      </c>
      <c r="P159">
        <v>11.37</v>
      </c>
      <c r="Q159">
        <v>12.01</v>
      </c>
      <c r="R159">
        <v>10.94</v>
      </c>
    </row>
    <row r="160" spans="1:18" x14ac:dyDescent="0.2">
      <c r="A160" t="s">
        <v>45</v>
      </c>
      <c r="B160" t="s">
        <v>191</v>
      </c>
      <c r="E160">
        <v>9.6300000000000008</v>
      </c>
      <c r="F160">
        <v>11.36</v>
      </c>
      <c r="G160">
        <v>13.72</v>
      </c>
      <c r="H160">
        <v>10.76</v>
      </c>
      <c r="I160">
        <v>13.37</v>
      </c>
      <c r="J160">
        <v>10.050000000000001</v>
      </c>
      <c r="K160">
        <v>8.15</v>
      </c>
      <c r="L160">
        <v>10.24</v>
      </c>
      <c r="M160">
        <v>9.7899999999999991</v>
      </c>
      <c r="N160">
        <v>8.42</v>
      </c>
      <c r="O160">
        <v>9.1199999999999992</v>
      </c>
      <c r="P160">
        <v>15.01</v>
      </c>
      <c r="Q160">
        <v>13.15</v>
      </c>
      <c r="R160">
        <v>10.8</v>
      </c>
    </row>
    <row r="161" spans="1:3" x14ac:dyDescent="0.2">
      <c r="A161" t="s">
        <v>72</v>
      </c>
      <c r="B161" t="s">
        <v>73</v>
      </c>
    </row>
    <row r="162" spans="1:3" x14ac:dyDescent="0.2">
      <c r="A162" t="s">
        <v>72</v>
      </c>
      <c r="B162" t="s">
        <v>79</v>
      </c>
    </row>
    <row r="163" spans="1:3" x14ac:dyDescent="0.2">
      <c r="A163" t="s">
        <v>72</v>
      </c>
      <c r="B163" t="s">
        <v>80</v>
      </c>
    </row>
    <row r="164" spans="1:3" x14ac:dyDescent="0.2">
      <c r="A164" t="s">
        <v>72</v>
      </c>
      <c r="B164" t="s">
        <v>74</v>
      </c>
      <c r="C164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/>
  <dimension ref="A1:S9"/>
  <sheetViews>
    <sheetView workbookViewId="0">
      <selection activeCell="E18" sqref="E18"/>
    </sheetView>
  </sheetViews>
  <sheetFormatPr defaultRowHeight="12.75" x14ac:dyDescent="0.2"/>
  <cols>
    <col min="1" max="1" width="6.42578125" customWidth="1"/>
    <col min="2" max="2" width="18.5703125" customWidth="1"/>
    <col min="10" max="11" width="13.5703125" bestFit="1" customWidth="1"/>
  </cols>
  <sheetData>
    <row r="1" spans="1:19" x14ac:dyDescent="0.2">
      <c r="A1" t="s">
        <v>0</v>
      </c>
      <c r="C1" t="s">
        <v>1</v>
      </c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 t="s">
        <v>247</v>
      </c>
      <c r="K1" t="s">
        <v>248</v>
      </c>
      <c r="L1" s="27">
        <v>44105</v>
      </c>
      <c r="M1" s="27">
        <v>44136</v>
      </c>
      <c r="N1" s="27">
        <v>44166</v>
      </c>
      <c r="O1" s="27">
        <v>44197</v>
      </c>
      <c r="P1" s="27">
        <v>44228</v>
      </c>
      <c r="Q1" s="27">
        <v>44256</v>
      </c>
      <c r="R1" t="s">
        <v>117</v>
      </c>
      <c r="S1" t="s">
        <v>244</v>
      </c>
    </row>
    <row r="2" spans="1:19" x14ac:dyDescent="0.2">
      <c r="A2" t="s">
        <v>2</v>
      </c>
      <c r="B2" t="s">
        <v>3</v>
      </c>
      <c r="C2">
        <v>208639</v>
      </c>
      <c r="D2">
        <v>9314</v>
      </c>
      <c r="E2">
        <v>8948</v>
      </c>
      <c r="F2">
        <v>8987</v>
      </c>
      <c r="G2">
        <v>8749</v>
      </c>
      <c r="H2">
        <v>8715</v>
      </c>
      <c r="I2">
        <v>9231</v>
      </c>
      <c r="J2">
        <v>8813</v>
      </c>
      <c r="K2">
        <v>9207</v>
      </c>
      <c r="L2">
        <v>913</v>
      </c>
      <c r="M2">
        <v>750</v>
      </c>
      <c r="N2">
        <v>722</v>
      </c>
      <c r="O2">
        <v>769</v>
      </c>
      <c r="P2">
        <v>739</v>
      </c>
      <c r="Q2">
        <v>726</v>
      </c>
      <c r="R2">
        <v>2258</v>
      </c>
      <c r="S2">
        <v>2234</v>
      </c>
    </row>
    <row r="3" spans="1:19" x14ac:dyDescent="0.2">
      <c r="A3" t="s">
        <v>4</v>
      </c>
      <c r="B3" t="s">
        <v>5</v>
      </c>
      <c r="C3">
        <v>2650</v>
      </c>
      <c r="D3">
        <v>2790</v>
      </c>
      <c r="E3">
        <v>2835</v>
      </c>
      <c r="F3">
        <v>2909</v>
      </c>
      <c r="G3">
        <v>2972</v>
      </c>
      <c r="H3">
        <v>3019</v>
      </c>
      <c r="I3">
        <v>3025</v>
      </c>
      <c r="J3">
        <v>3018</v>
      </c>
      <c r="K3">
        <v>3057</v>
      </c>
      <c r="L3">
        <v>3040</v>
      </c>
      <c r="M3">
        <v>3040</v>
      </c>
      <c r="N3">
        <v>3125</v>
      </c>
      <c r="O3">
        <v>3125</v>
      </c>
      <c r="P3">
        <v>3125</v>
      </c>
      <c r="Q3">
        <v>3134</v>
      </c>
      <c r="R3">
        <v>2999</v>
      </c>
      <c r="S3">
        <v>3128</v>
      </c>
    </row>
    <row r="4" spans="1:19" x14ac:dyDescent="0.2">
      <c r="A4" t="s">
        <v>82</v>
      </c>
      <c r="B4" t="s">
        <v>90</v>
      </c>
      <c r="C4">
        <v>48</v>
      </c>
      <c r="D4">
        <v>0</v>
      </c>
      <c r="E4">
        <v>0</v>
      </c>
      <c r="F4">
        <v>0</v>
      </c>
      <c r="G4">
        <v>49</v>
      </c>
      <c r="H4">
        <v>48</v>
      </c>
      <c r="I4">
        <v>50</v>
      </c>
      <c r="J4">
        <v>47</v>
      </c>
      <c r="K4">
        <v>48</v>
      </c>
      <c r="L4">
        <v>84</v>
      </c>
      <c r="M4">
        <v>73</v>
      </c>
      <c r="N4">
        <v>44</v>
      </c>
      <c r="O4">
        <v>43</v>
      </c>
      <c r="P4">
        <v>22</v>
      </c>
      <c r="Q4">
        <v>42</v>
      </c>
      <c r="R4">
        <v>46</v>
      </c>
      <c r="S4">
        <v>36</v>
      </c>
    </row>
    <row r="5" spans="1:19" x14ac:dyDescent="0.2">
      <c r="A5" t="s">
        <v>7</v>
      </c>
      <c r="B5" t="s">
        <v>90</v>
      </c>
      <c r="C5">
        <v>1.8</v>
      </c>
      <c r="D5">
        <v>0</v>
      </c>
      <c r="E5">
        <v>0</v>
      </c>
      <c r="F5">
        <v>0</v>
      </c>
      <c r="G5">
        <v>1.7</v>
      </c>
      <c r="H5">
        <v>1.6</v>
      </c>
      <c r="I5">
        <v>1.7</v>
      </c>
      <c r="J5">
        <v>1.6</v>
      </c>
      <c r="K5">
        <v>1.6</v>
      </c>
      <c r="L5">
        <v>2.8</v>
      </c>
      <c r="M5">
        <v>2.4</v>
      </c>
      <c r="N5">
        <v>1.4</v>
      </c>
      <c r="O5">
        <v>1.4</v>
      </c>
      <c r="P5">
        <v>0.7</v>
      </c>
      <c r="Q5">
        <v>1.3</v>
      </c>
      <c r="R5">
        <v>1.5</v>
      </c>
      <c r="S5">
        <v>1.1000000000000001</v>
      </c>
    </row>
    <row r="6" spans="1:19" x14ac:dyDescent="0.2">
      <c r="A6" t="s">
        <v>82</v>
      </c>
      <c r="B6" t="s">
        <v>92</v>
      </c>
      <c r="C6">
        <v>443</v>
      </c>
      <c r="D6">
        <v>0</v>
      </c>
      <c r="E6">
        <v>0</v>
      </c>
      <c r="F6">
        <v>0</v>
      </c>
      <c r="G6">
        <v>431</v>
      </c>
      <c r="H6">
        <v>418</v>
      </c>
      <c r="I6">
        <v>466</v>
      </c>
      <c r="J6">
        <v>424</v>
      </c>
      <c r="K6">
        <v>463</v>
      </c>
      <c r="L6">
        <v>534</v>
      </c>
      <c r="M6">
        <v>550</v>
      </c>
      <c r="N6">
        <v>557</v>
      </c>
      <c r="O6">
        <v>514</v>
      </c>
      <c r="P6">
        <v>461</v>
      </c>
      <c r="Q6">
        <v>403</v>
      </c>
      <c r="R6">
        <v>472</v>
      </c>
      <c r="S6">
        <v>459</v>
      </c>
    </row>
    <row r="7" spans="1:19" x14ac:dyDescent="0.2">
      <c r="A7" t="s">
        <v>7</v>
      </c>
      <c r="B7" t="s">
        <v>92</v>
      </c>
      <c r="C7">
        <v>16.7</v>
      </c>
      <c r="D7">
        <v>0</v>
      </c>
      <c r="E7">
        <v>0</v>
      </c>
      <c r="F7">
        <v>0</v>
      </c>
      <c r="G7">
        <v>14.5</v>
      </c>
      <c r="H7">
        <v>13.8</v>
      </c>
      <c r="I7">
        <v>15.4</v>
      </c>
      <c r="J7">
        <v>14.1</v>
      </c>
      <c r="K7">
        <v>15.1</v>
      </c>
      <c r="L7">
        <v>17.600000000000001</v>
      </c>
      <c r="M7">
        <v>18.100000000000001</v>
      </c>
      <c r="N7">
        <v>17.8</v>
      </c>
      <c r="O7">
        <v>16.5</v>
      </c>
      <c r="P7">
        <v>14.8</v>
      </c>
      <c r="Q7">
        <v>12.8</v>
      </c>
      <c r="R7">
        <v>15.7</v>
      </c>
      <c r="S7">
        <v>14.7</v>
      </c>
    </row>
    <row r="8" spans="1:19" x14ac:dyDescent="0.2">
      <c r="A8" t="s">
        <v>82</v>
      </c>
      <c r="B8" t="s">
        <v>93</v>
      </c>
      <c r="C8">
        <v>2539</v>
      </c>
      <c r="D8">
        <v>0</v>
      </c>
      <c r="E8">
        <v>0</v>
      </c>
      <c r="F8">
        <v>0</v>
      </c>
      <c r="G8">
        <v>2513</v>
      </c>
      <c r="H8">
        <v>2553</v>
      </c>
      <c r="I8">
        <v>2508</v>
      </c>
      <c r="J8">
        <v>2546</v>
      </c>
      <c r="K8">
        <v>2546</v>
      </c>
      <c r="L8">
        <v>2422</v>
      </c>
      <c r="M8">
        <v>2417</v>
      </c>
      <c r="N8">
        <v>2524</v>
      </c>
      <c r="O8">
        <v>2567</v>
      </c>
      <c r="P8">
        <v>2641</v>
      </c>
      <c r="Q8">
        <v>2689</v>
      </c>
      <c r="R8">
        <v>2481</v>
      </c>
      <c r="S8">
        <v>2633</v>
      </c>
    </row>
    <row r="9" spans="1:19" x14ac:dyDescent="0.2">
      <c r="A9" t="s">
        <v>7</v>
      </c>
      <c r="B9" t="s">
        <v>93</v>
      </c>
      <c r="C9">
        <v>95.8</v>
      </c>
      <c r="D9">
        <v>0</v>
      </c>
      <c r="E9">
        <v>0</v>
      </c>
      <c r="F9">
        <v>0</v>
      </c>
      <c r="G9">
        <v>84.6</v>
      </c>
      <c r="H9">
        <v>84.6</v>
      </c>
      <c r="I9">
        <v>82.9</v>
      </c>
      <c r="J9">
        <v>84.4</v>
      </c>
      <c r="K9">
        <v>83.3</v>
      </c>
      <c r="L9">
        <v>79.7</v>
      </c>
      <c r="M9">
        <v>79.5</v>
      </c>
      <c r="N9">
        <v>80.8</v>
      </c>
      <c r="O9">
        <v>82.1</v>
      </c>
      <c r="P9">
        <v>84.5</v>
      </c>
      <c r="Q9">
        <v>85.8</v>
      </c>
      <c r="R9">
        <v>82.7</v>
      </c>
      <c r="S9">
        <v>84.2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S21"/>
  <sheetViews>
    <sheetView topLeftCell="C1" workbookViewId="0">
      <selection activeCell="E18" sqref="E18"/>
    </sheetView>
  </sheetViews>
  <sheetFormatPr defaultRowHeight="12.75" x14ac:dyDescent="0.2"/>
  <cols>
    <col min="2" max="2" width="34.42578125" customWidth="1"/>
  </cols>
  <sheetData>
    <row r="1" spans="1:19" x14ac:dyDescent="0.2">
      <c r="A1" t="s">
        <v>0</v>
      </c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  <c r="L1">
        <v>2015</v>
      </c>
      <c r="M1">
        <v>2016</v>
      </c>
      <c r="N1">
        <v>2017</v>
      </c>
      <c r="O1">
        <v>2018</v>
      </c>
      <c r="P1">
        <v>2019</v>
      </c>
      <c r="Q1">
        <v>2020</v>
      </c>
      <c r="R1" t="s">
        <v>247</v>
      </c>
      <c r="S1" t="s">
        <v>248</v>
      </c>
    </row>
    <row r="2" spans="1:19" x14ac:dyDescent="0.2">
      <c r="A2" t="s">
        <v>2</v>
      </c>
      <c r="B2" t="s">
        <v>3</v>
      </c>
      <c r="C2">
        <v>208639</v>
      </c>
      <c r="D2">
        <v>913</v>
      </c>
      <c r="E2">
        <v>750</v>
      </c>
      <c r="F2">
        <v>722</v>
      </c>
      <c r="G2">
        <v>769</v>
      </c>
      <c r="H2">
        <v>739</v>
      </c>
      <c r="I2">
        <v>726</v>
      </c>
      <c r="J2">
        <v>2258</v>
      </c>
      <c r="K2">
        <v>2234</v>
      </c>
      <c r="L2">
        <v>9314</v>
      </c>
      <c r="M2">
        <v>8948</v>
      </c>
      <c r="N2">
        <v>8987</v>
      </c>
      <c r="O2">
        <v>8749</v>
      </c>
      <c r="P2">
        <v>8715</v>
      </c>
      <c r="Q2">
        <v>9231</v>
      </c>
      <c r="R2">
        <v>8813</v>
      </c>
      <c r="S2">
        <v>9207</v>
      </c>
    </row>
    <row r="3" spans="1:19" x14ac:dyDescent="0.2">
      <c r="A3" t="s">
        <v>4</v>
      </c>
      <c r="B3" t="s">
        <v>5</v>
      </c>
      <c r="C3">
        <v>2650</v>
      </c>
      <c r="D3">
        <v>3040</v>
      </c>
      <c r="E3">
        <v>3040</v>
      </c>
      <c r="F3">
        <v>3125</v>
      </c>
      <c r="G3">
        <v>3125</v>
      </c>
      <c r="H3">
        <v>3125</v>
      </c>
      <c r="I3">
        <v>3134</v>
      </c>
      <c r="J3">
        <v>2999</v>
      </c>
      <c r="K3">
        <v>3128</v>
      </c>
      <c r="L3">
        <v>2790</v>
      </c>
      <c r="M3">
        <v>2835</v>
      </c>
      <c r="N3">
        <v>2909</v>
      </c>
      <c r="O3">
        <v>2972</v>
      </c>
      <c r="P3">
        <v>3019</v>
      </c>
      <c r="Q3">
        <v>3025</v>
      </c>
      <c r="R3">
        <v>3018</v>
      </c>
      <c r="S3">
        <v>3057</v>
      </c>
    </row>
    <row r="4" spans="1:19" x14ac:dyDescent="0.2">
      <c r="A4" t="s">
        <v>82</v>
      </c>
      <c r="B4" t="s">
        <v>101</v>
      </c>
      <c r="C4">
        <v>7</v>
      </c>
      <c r="D4">
        <v>24</v>
      </c>
      <c r="E4">
        <v>8</v>
      </c>
      <c r="F4">
        <v>6</v>
      </c>
      <c r="G4">
        <v>5</v>
      </c>
      <c r="H4">
        <v>0</v>
      </c>
      <c r="I4">
        <v>9</v>
      </c>
      <c r="J4">
        <v>8</v>
      </c>
      <c r="K4">
        <v>5</v>
      </c>
      <c r="L4">
        <v>0</v>
      </c>
      <c r="M4">
        <v>0</v>
      </c>
      <c r="N4">
        <v>0</v>
      </c>
      <c r="O4">
        <v>12</v>
      </c>
      <c r="P4">
        <v>6</v>
      </c>
      <c r="Q4">
        <v>8</v>
      </c>
      <c r="R4">
        <v>8</v>
      </c>
      <c r="S4">
        <v>7</v>
      </c>
    </row>
    <row r="5" spans="1:19" x14ac:dyDescent="0.2">
      <c r="A5" t="s">
        <v>7</v>
      </c>
      <c r="B5" t="s">
        <v>101</v>
      </c>
      <c r="C5">
        <v>0.3</v>
      </c>
      <c r="D5">
        <v>0.8</v>
      </c>
      <c r="E5">
        <v>0.3</v>
      </c>
      <c r="F5">
        <v>0.2</v>
      </c>
      <c r="G5">
        <v>0.2</v>
      </c>
      <c r="H5">
        <v>0</v>
      </c>
      <c r="I5">
        <v>0.3</v>
      </c>
      <c r="J5">
        <v>0.3</v>
      </c>
      <c r="K5">
        <v>0.2</v>
      </c>
      <c r="L5">
        <v>0</v>
      </c>
      <c r="M5">
        <v>0</v>
      </c>
      <c r="N5">
        <v>0</v>
      </c>
      <c r="O5">
        <v>0.4</v>
      </c>
      <c r="P5">
        <v>0.2</v>
      </c>
      <c r="Q5">
        <v>0.3</v>
      </c>
      <c r="R5">
        <v>0.3</v>
      </c>
      <c r="S5">
        <v>0.2</v>
      </c>
    </row>
    <row r="6" spans="1:19" x14ac:dyDescent="0.2">
      <c r="A6" t="s">
        <v>82</v>
      </c>
      <c r="B6" t="s">
        <v>173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">
      <c r="A7" t="s">
        <v>7</v>
      </c>
      <c r="B7" t="s">
        <v>173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">
      <c r="A8" t="s">
        <v>82</v>
      </c>
      <c r="B8" t="s">
        <v>174</v>
      </c>
      <c r="C8">
        <v>1</v>
      </c>
      <c r="D8">
        <v>0</v>
      </c>
      <c r="E8">
        <v>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0</v>
      </c>
      <c r="S8">
        <v>1</v>
      </c>
    </row>
    <row r="9" spans="1:19" x14ac:dyDescent="0.2">
      <c r="A9" t="s">
        <v>7</v>
      </c>
      <c r="B9" t="s">
        <v>174</v>
      </c>
      <c r="C9">
        <v>0</v>
      </c>
      <c r="D9">
        <v>0</v>
      </c>
      <c r="E9">
        <v>0.1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0.1</v>
      </c>
      <c r="R9">
        <v>0</v>
      </c>
      <c r="S9">
        <v>0</v>
      </c>
    </row>
    <row r="10" spans="1:19" x14ac:dyDescent="0.2">
      <c r="A10" t="s">
        <v>82</v>
      </c>
      <c r="B10" t="s">
        <v>175</v>
      </c>
      <c r="C10">
        <v>2</v>
      </c>
      <c r="D10">
        <v>1</v>
      </c>
      <c r="E10">
        <v>0</v>
      </c>
      <c r="F10">
        <v>20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4</v>
      </c>
      <c r="R10">
        <v>0</v>
      </c>
      <c r="S10">
        <v>2</v>
      </c>
    </row>
    <row r="11" spans="1:19" x14ac:dyDescent="0.2">
      <c r="A11" t="s">
        <v>7</v>
      </c>
      <c r="B11" t="s">
        <v>175</v>
      </c>
      <c r="C11">
        <v>0.1</v>
      </c>
      <c r="D11">
        <v>0</v>
      </c>
      <c r="E11">
        <v>0</v>
      </c>
      <c r="F11">
        <v>0.6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0.1</v>
      </c>
      <c r="R11">
        <v>0</v>
      </c>
      <c r="S11">
        <v>0.1</v>
      </c>
    </row>
    <row r="12" spans="1:19" x14ac:dyDescent="0.2">
      <c r="A12" t="s">
        <v>82</v>
      </c>
      <c r="B12" t="s">
        <v>102</v>
      </c>
      <c r="C12">
        <v>3</v>
      </c>
      <c r="D12">
        <v>3</v>
      </c>
      <c r="E12">
        <v>8</v>
      </c>
      <c r="F12">
        <v>0</v>
      </c>
      <c r="G12">
        <v>0</v>
      </c>
      <c r="H12">
        <v>0</v>
      </c>
      <c r="I12">
        <v>0</v>
      </c>
      <c r="J12">
        <v>4</v>
      </c>
      <c r="K12">
        <v>0</v>
      </c>
      <c r="L12">
        <v>0</v>
      </c>
      <c r="M12">
        <v>0</v>
      </c>
      <c r="N12">
        <v>0</v>
      </c>
      <c r="O12">
        <v>9</v>
      </c>
      <c r="P12">
        <v>4</v>
      </c>
      <c r="Q12">
        <v>2</v>
      </c>
      <c r="R12">
        <v>4</v>
      </c>
      <c r="S12">
        <v>1</v>
      </c>
    </row>
    <row r="13" spans="1:19" x14ac:dyDescent="0.2">
      <c r="A13" t="s">
        <v>7</v>
      </c>
      <c r="B13" t="s">
        <v>102</v>
      </c>
      <c r="C13">
        <v>0.1</v>
      </c>
      <c r="D13">
        <v>0.1</v>
      </c>
      <c r="E13">
        <v>0.3</v>
      </c>
      <c r="F13">
        <v>0</v>
      </c>
      <c r="G13">
        <v>0</v>
      </c>
      <c r="H13">
        <v>0</v>
      </c>
      <c r="I13">
        <v>0</v>
      </c>
      <c r="J13">
        <v>0.1</v>
      </c>
      <c r="K13">
        <v>0</v>
      </c>
      <c r="L13">
        <v>0</v>
      </c>
      <c r="M13">
        <v>0</v>
      </c>
      <c r="N13">
        <v>0</v>
      </c>
      <c r="O13">
        <v>0.3</v>
      </c>
      <c r="P13">
        <v>0.1</v>
      </c>
      <c r="Q13">
        <v>0.1</v>
      </c>
      <c r="R13">
        <v>0.1</v>
      </c>
      <c r="S13">
        <v>0</v>
      </c>
    </row>
    <row r="14" spans="1:19" x14ac:dyDescent="0.2">
      <c r="A14" t="s">
        <v>82</v>
      </c>
      <c r="B14" t="s">
        <v>212</v>
      </c>
      <c r="C14">
        <v>10</v>
      </c>
      <c r="D14">
        <v>55</v>
      </c>
      <c r="E14">
        <v>53</v>
      </c>
      <c r="F14">
        <v>18</v>
      </c>
      <c r="G14">
        <v>38</v>
      </c>
      <c r="H14">
        <v>22</v>
      </c>
      <c r="I14">
        <v>32</v>
      </c>
      <c r="J14">
        <v>32</v>
      </c>
      <c r="K14">
        <v>31</v>
      </c>
      <c r="L14">
        <v>0</v>
      </c>
      <c r="M14">
        <v>0</v>
      </c>
      <c r="N14">
        <v>0</v>
      </c>
      <c r="O14">
        <v>7</v>
      </c>
      <c r="P14">
        <v>33</v>
      </c>
      <c r="Q14">
        <v>37</v>
      </c>
      <c r="R14">
        <v>31</v>
      </c>
      <c r="S14">
        <v>36</v>
      </c>
    </row>
    <row r="15" spans="1:19" x14ac:dyDescent="0.2">
      <c r="A15" t="s">
        <v>7</v>
      </c>
      <c r="B15" t="s">
        <v>212</v>
      </c>
      <c r="C15">
        <v>0.4</v>
      </c>
      <c r="D15">
        <v>1.8</v>
      </c>
      <c r="E15">
        <v>1.7</v>
      </c>
      <c r="F15">
        <v>0.6</v>
      </c>
      <c r="G15">
        <v>1.2</v>
      </c>
      <c r="H15">
        <v>0.7</v>
      </c>
      <c r="I15">
        <v>1</v>
      </c>
      <c r="J15">
        <v>1.1000000000000001</v>
      </c>
      <c r="K15">
        <v>1</v>
      </c>
      <c r="L15">
        <v>0</v>
      </c>
      <c r="M15">
        <v>0</v>
      </c>
      <c r="N15">
        <v>0</v>
      </c>
      <c r="O15">
        <v>0.2</v>
      </c>
      <c r="P15">
        <v>1.1000000000000001</v>
      </c>
      <c r="Q15">
        <v>1.2</v>
      </c>
      <c r="R15">
        <v>1</v>
      </c>
      <c r="S15">
        <v>1.2</v>
      </c>
    </row>
    <row r="16" spans="1:19" x14ac:dyDescent="0.2">
      <c r="A16" t="s">
        <v>82</v>
      </c>
      <c r="B16" t="s">
        <v>176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4</v>
      </c>
      <c r="Q16">
        <v>1</v>
      </c>
      <c r="R16">
        <v>3</v>
      </c>
      <c r="S16">
        <v>0</v>
      </c>
    </row>
    <row r="17" spans="1:19" x14ac:dyDescent="0.2">
      <c r="A17" t="s">
        <v>7</v>
      </c>
      <c r="B17" t="s">
        <v>176</v>
      </c>
      <c r="C17">
        <v>0.1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0.1</v>
      </c>
      <c r="K17">
        <v>0</v>
      </c>
      <c r="L17">
        <v>0</v>
      </c>
      <c r="M17">
        <v>0</v>
      </c>
      <c r="N17">
        <v>0</v>
      </c>
      <c r="O17">
        <v>0</v>
      </c>
      <c r="P17">
        <v>0.1</v>
      </c>
      <c r="Q17">
        <v>0</v>
      </c>
      <c r="R17">
        <v>0.1</v>
      </c>
      <c r="S17">
        <v>0</v>
      </c>
    </row>
    <row r="18" spans="1:19" x14ac:dyDescent="0.2">
      <c r="A18" t="s">
        <v>82</v>
      </c>
      <c r="B18" t="s">
        <v>177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  <c r="Q18">
        <v>1</v>
      </c>
      <c r="R18">
        <v>2</v>
      </c>
      <c r="S18">
        <v>2</v>
      </c>
    </row>
    <row r="19" spans="1:19" x14ac:dyDescent="0.2">
      <c r="A19" t="s">
        <v>7</v>
      </c>
      <c r="B19" t="s">
        <v>177</v>
      </c>
      <c r="C19">
        <v>0.1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0.1</v>
      </c>
      <c r="Q19">
        <v>0</v>
      </c>
      <c r="R19">
        <v>0.1</v>
      </c>
      <c r="S19">
        <v>0.1</v>
      </c>
    </row>
    <row r="20" spans="1:19" x14ac:dyDescent="0.2">
      <c r="A20" t="s">
        <v>82</v>
      </c>
      <c r="B20" t="s">
        <v>178</v>
      </c>
      <c r="C20">
        <v>32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32</v>
      </c>
      <c r="K20">
        <v>0</v>
      </c>
      <c r="L20">
        <v>0</v>
      </c>
      <c r="M20">
        <v>0</v>
      </c>
      <c r="N20">
        <v>0</v>
      </c>
      <c r="O20">
        <v>28</v>
      </c>
      <c r="P20">
        <v>33</v>
      </c>
      <c r="Q20">
        <v>32</v>
      </c>
      <c r="R20">
        <v>31</v>
      </c>
      <c r="S20">
        <v>31</v>
      </c>
    </row>
    <row r="21" spans="1:19" x14ac:dyDescent="0.2">
      <c r="A21" t="s">
        <v>7</v>
      </c>
      <c r="B21" t="s">
        <v>178</v>
      </c>
      <c r="C21">
        <v>1.2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1.1000000000000001</v>
      </c>
      <c r="K21">
        <v>0</v>
      </c>
      <c r="L21">
        <v>0</v>
      </c>
      <c r="M21">
        <v>0</v>
      </c>
      <c r="N21">
        <v>0</v>
      </c>
      <c r="O21">
        <v>1</v>
      </c>
      <c r="P21">
        <v>1.1000000000000001</v>
      </c>
      <c r="Q21">
        <v>1</v>
      </c>
      <c r="R21">
        <v>1</v>
      </c>
      <c r="S21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0"/>
  <dimension ref="A1:S13"/>
  <sheetViews>
    <sheetView topLeftCell="B1" workbookViewId="0">
      <selection activeCell="E18" sqref="E18"/>
    </sheetView>
  </sheetViews>
  <sheetFormatPr defaultRowHeight="12.75" x14ac:dyDescent="0.2"/>
  <cols>
    <col min="1" max="1" width="6.140625" customWidth="1"/>
    <col min="2" max="2" width="30.140625" bestFit="1" customWidth="1"/>
  </cols>
  <sheetData>
    <row r="1" spans="1:19" x14ac:dyDescent="0.2">
      <c r="A1" t="s">
        <v>0</v>
      </c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  <c r="L1">
        <v>2015</v>
      </c>
      <c r="M1">
        <v>2016</v>
      </c>
      <c r="N1">
        <v>2017</v>
      </c>
      <c r="O1">
        <v>2018</v>
      </c>
      <c r="P1">
        <v>2019</v>
      </c>
      <c r="Q1">
        <v>2020</v>
      </c>
      <c r="R1" t="s">
        <v>247</v>
      </c>
      <c r="S1" t="s">
        <v>248</v>
      </c>
    </row>
    <row r="2" spans="1:19" x14ac:dyDescent="0.2">
      <c r="A2" t="s">
        <v>2</v>
      </c>
      <c r="B2" t="s">
        <v>3</v>
      </c>
      <c r="C2">
        <v>208639</v>
      </c>
      <c r="D2">
        <v>913</v>
      </c>
      <c r="E2">
        <v>750</v>
      </c>
      <c r="F2">
        <v>722</v>
      </c>
      <c r="G2">
        <v>769</v>
      </c>
      <c r="H2">
        <v>739</v>
      </c>
      <c r="I2">
        <v>726</v>
      </c>
      <c r="J2">
        <v>2258</v>
      </c>
      <c r="K2">
        <v>2234</v>
      </c>
      <c r="L2">
        <v>9314</v>
      </c>
      <c r="M2">
        <v>8948</v>
      </c>
      <c r="N2">
        <v>8987</v>
      </c>
      <c r="O2">
        <v>8749</v>
      </c>
      <c r="P2">
        <v>8715</v>
      </c>
      <c r="Q2">
        <v>9231</v>
      </c>
      <c r="R2">
        <v>8813</v>
      </c>
      <c r="S2">
        <v>9207</v>
      </c>
    </row>
    <row r="3" spans="1:19" x14ac:dyDescent="0.2">
      <c r="A3" t="s">
        <v>4</v>
      </c>
      <c r="B3" t="s">
        <v>5</v>
      </c>
      <c r="C3">
        <v>2650</v>
      </c>
      <c r="D3">
        <v>3040</v>
      </c>
      <c r="E3">
        <v>3040</v>
      </c>
      <c r="F3">
        <v>3125</v>
      </c>
      <c r="G3">
        <v>3125</v>
      </c>
      <c r="H3">
        <v>3125</v>
      </c>
      <c r="I3">
        <v>3134</v>
      </c>
      <c r="J3">
        <v>2999</v>
      </c>
      <c r="K3">
        <v>3128</v>
      </c>
      <c r="L3">
        <v>2790</v>
      </c>
      <c r="M3">
        <v>2835</v>
      </c>
      <c r="N3">
        <v>2909</v>
      </c>
      <c r="O3">
        <v>2972</v>
      </c>
      <c r="P3">
        <v>3019</v>
      </c>
      <c r="Q3">
        <v>3025</v>
      </c>
      <c r="R3">
        <v>3018</v>
      </c>
      <c r="S3">
        <v>3057</v>
      </c>
    </row>
    <row r="4" spans="1:19" x14ac:dyDescent="0.2">
      <c r="A4" t="s">
        <v>82</v>
      </c>
      <c r="B4" t="s">
        <v>206</v>
      </c>
      <c r="C4">
        <v>3</v>
      </c>
      <c r="D4">
        <v>24</v>
      </c>
      <c r="E4">
        <v>12</v>
      </c>
      <c r="F4">
        <v>6</v>
      </c>
      <c r="G4">
        <v>5</v>
      </c>
      <c r="H4">
        <v>0</v>
      </c>
      <c r="I4">
        <v>9</v>
      </c>
      <c r="J4">
        <v>10</v>
      </c>
      <c r="K4">
        <v>5</v>
      </c>
      <c r="L4">
        <v>0</v>
      </c>
      <c r="M4">
        <v>0</v>
      </c>
      <c r="N4">
        <v>0</v>
      </c>
      <c r="O4">
        <v>3</v>
      </c>
      <c r="P4">
        <v>11</v>
      </c>
      <c r="Q4">
        <v>10</v>
      </c>
      <c r="R4">
        <v>13</v>
      </c>
      <c r="S4">
        <v>9</v>
      </c>
    </row>
    <row r="5" spans="1:19" x14ac:dyDescent="0.2">
      <c r="A5" t="s">
        <v>7</v>
      </c>
      <c r="B5" t="s">
        <v>206</v>
      </c>
      <c r="C5">
        <v>0.1</v>
      </c>
      <c r="D5">
        <v>0.8</v>
      </c>
      <c r="E5">
        <v>0.4</v>
      </c>
      <c r="F5">
        <v>0.2</v>
      </c>
      <c r="G5">
        <v>0.2</v>
      </c>
      <c r="H5">
        <v>0</v>
      </c>
      <c r="I5">
        <v>0.3</v>
      </c>
      <c r="J5">
        <v>0.3</v>
      </c>
      <c r="K5">
        <v>0.2</v>
      </c>
      <c r="L5">
        <v>0</v>
      </c>
      <c r="M5">
        <v>0</v>
      </c>
      <c r="N5">
        <v>0</v>
      </c>
      <c r="O5">
        <v>0.1</v>
      </c>
      <c r="P5">
        <v>0.4</v>
      </c>
      <c r="Q5">
        <v>0.3</v>
      </c>
      <c r="R5">
        <v>0.4</v>
      </c>
      <c r="S5">
        <v>0.3</v>
      </c>
    </row>
    <row r="6" spans="1:19" x14ac:dyDescent="0.2">
      <c r="A6" t="s">
        <v>82</v>
      </c>
      <c r="B6" t="s">
        <v>213</v>
      </c>
      <c r="C6">
        <v>2</v>
      </c>
      <c r="D6">
        <v>24</v>
      </c>
      <c r="E6">
        <v>12</v>
      </c>
      <c r="F6">
        <v>6</v>
      </c>
      <c r="G6">
        <v>0</v>
      </c>
      <c r="H6">
        <v>0</v>
      </c>
      <c r="I6">
        <v>0</v>
      </c>
      <c r="J6">
        <v>6</v>
      </c>
      <c r="K6">
        <v>0</v>
      </c>
      <c r="L6">
        <v>0</v>
      </c>
      <c r="M6">
        <v>0</v>
      </c>
      <c r="N6">
        <v>0</v>
      </c>
      <c r="O6">
        <v>3</v>
      </c>
      <c r="P6">
        <v>8</v>
      </c>
      <c r="Q6">
        <v>8</v>
      </c>
      <c r="R6">
        <v>8</v>
      </c>
      <c r="S6">
        <v>7</v>
      </c>
    </row>
    <row r="7" spans="1:19" x14ac:dyDescent="0.2">
      <c r="A7" t="s">
        <v>104</v>
      </c>
      <c r="B7" t="s">
        <v>213</v>
      </c>
      <c r="C7">
        <v>72.3</v>
      </c>
      <c r="D7">
        <v>100</v>
      </c>
      <c r="E7">
        <v>100</v>
      </c>
      <c r="F7">
        <v>100</v>
      </c>
      <c r="G7">
        <v>0</v>
      </c>
      <c r="H7">
        <v>0</v>
      </c>
      <c r="I7">
        <v>0</v>
      </c>
      <c r="J7">
        <v>58.8</v>
      </c>
      <c r="K7">
        <v>0</v>
      </c>
      <c r="L7">
        <v>0</v>
      </c>
      <c r="M7">
        <v>0</v>
      </c>
      <c r="N7">
        <v>0</v>
      </c>
      <c r="O7">
        <v>97.4</v>
      </c>
      <c r="P7">
        <v>67.900000000000006</v>
      </c>
      <c r="Q7">
        <v>78.400000000000006</v>
      </c>
      <c r="R7">
        <v>63.5</v>
      </c>
      <c r="S7">
        <v>73.099999999999994</v>
      </c>
    </row>
    <row r="8" spans="1:19" x14ac:dyDescent="0.2">
      <c r="A8" t="s">
        <v>82</v>
      </c>
      <c r="B8" t="s">
        <v>214</v>
      </c>
      <c r="C8">
        <v>1</v>
      </c>
      <c r="D8">
        <v>0</v>
      </c>
      <c r="E8">
        <v>0</v>
      </c>
      <c r="F8">
        <v>0</v>
      </c>
      <c r="G8">
        <v>5</v>
      </c>
      <c r="H8">
        <v>0</v>
      </c>
      <c r="I8">
        <v>9</v>
      </c>
      <c r="J8">
        <v>4</v>
      </c>
      <c r="K8">
        <v>5</v>
      </c>
      <c r="L8">
        <v>0</v>
      </c>
      <c r="M8">
        <v>0</v>
      </c>
      <c r="N8">
        <v>0</v>
      </c>
      <c r="O8">
        <v>0</v>
      </c>
      <c r="P8">
        <v>4</v>
      </c>
      <c r="Q8">
        <v>2</v>
      </c>
      <c r="R8">
        <v>5</v>
      </c>
      <c r="S8">
        <v>2</v>
      </c>
    </row>
    <row r="9" spans="1:19" x14ac:dyDescent="0.2">
      <c r="A9" t="s">
        <v>104</v>
      </c>
      <c r="B9" t="s">
        <v>214</v>
      </c>
      <c r="C9">
        <v>27.7</v>
      </c>
      <c r="D9">
        <v>0</v>
      </c>
      <c r="E9">
        <v>0</v>
      </c>
      <c r="F9">
        <v>0</v>
      </c>
      <c r="G9">
        <v>100</v>
      </c>
      <c r="H9">
        <v>0</v>
      </c>
      <c r="I9">
        <v>100</v>
      </c>
      <c r="J9">
        <v>41.2</v>
      </c>
      <c r="K9">
        <v>100</v>
      </c>
      <c r="L9">
        <v>0</v>
      </c>
      <c r="M9">
        <v>0</v>
      </c>
      <c r="N9">
        <v>0</v>
      </c>
      <c r="O9">
        <v>2.6</v>
      </c>
      <c r="P9">
        <v>32.1</v>
      </c>
      <c r="Q9">
        <v>21.6</v>
      </c>
      <c r="R9">
        <v>36.5</v>
      </c>
      <c r="S9">
        <v>26.9</v>
      </c>
    </row>
    <row r="10" spans="1:19" x14ac:dyDescent="0.2">
      <c r="A10" t="s">
        <v>82</v>
      </c>
      <c r="B10" t="s">
        <v>215</v>
      </c>
      <c r="C10">
        <v>1</v>
      </c>
      <c r="D10">
        <v>20</v>
      </c>
      <c r="E10">
        <v>4</v>
      </c>
      <c r="F10">
        <v>0</v>
      </c>
      <c r="G10">
        <v>5</v>
      </c>
      <c r="H10">
        <v>0</v>
      </c>
      <c r="I10">
        <v>6</v>
      </c>
      <c r="J10">
        <v>3</v>
      </c>
      <c r="K10">
        <v>4</v>
      </c>
      <c r="L10">
        <v>0</v>
      </c>
      <c r="M10">
        <v>0</v>
      </c>
      <c r="N10">
        <v>0</v>
      </c>
      <c r="O10">
        <v>2</v>
      </c>
      <c r="P10">
        <v>4</v>
      </c>
      <c r="Q10">
        <v>3</v>
      </c>
      <c r="R10">
        <v>5</v>
      </c>
      <c r="S10">
        <v>3</v>
      </c>
    </row>
    <row r="11" spans="1:19" x14ac:dyDescent="0.2">
      <c r="A11" t="s">
        <v>104</v>
      </c>
      <c r="B11" t="s">
        <v>215</v>
      </c>
      <c r="C11">
        <v>37.9</v>
      </c>
      <c r="D11">
        <v>80.900000000000006</v>
      </c>
      <c r="E11">
        <v>32.9</v>
      </c>
      <c r="F11">
        <v>0</v>
      </c>
      <c r="G11">
        <v>100</v>
      </c>
      <c r="H11">
        <v>0</v>
      </c>
      <c r="I11">
        <v>62</v>
      </c>
      <c r="J11">
        <v>33</v>
      </c>
      <c r="K11">
        <v>75.900000000000006</v>
      </c>
      <c r="L11">
        <v>0</v>
      </c>
      <c r="M11">
        <v>0</v>
      </c>
      <c r="N11">
        <v>0</v>
      </c>
      <c r="O11">
        <v>61.6</v>
      </c>
      <c r="P11">
        <v>34.799999999999997</v>
      </c>
      <c r="Q11">
        <v>29.6</v>
      </c>
      <c r="R11">
        <v>36.1</v>
      </c>
      <c r="S11">
        <v>35.1</v>
      </c>
    </row>
    <row r="12" spans="1:19" x14ac:dyDescent="0.2">
      <c r="A12" t="s">
        <v>82</v>
      </c>
      <c r="B12" t="s">
        <v>216</v>
      </c>
      <c r="C12">
        <v>2</v>
      </c>
      <c r="D12">
        <v>5</v>
      </c>
      <c r="E12">
        <v>8</v>
      </c>
      <c r="F12">
        <v>6</v>
      </c>
      <c r="G12">
        <v>0</v>
      </c>
      <c r="H12">
        <v>0</v>
      </c>
      <c r="I12">
        <v>4</v>
      </c>
      <c r="J12">
        <v>7</v>
      </c>
      <c r="K12">
        <v>1</v>
      </c>
      <c r="L12">
        <v>0</v>
      </c>
      <c r="M12">
        <v>0</v>
      </c>
      <c r="N12">
        <v>0</v>
      </c>
      <c r="O12">
        <v>1</v>
      </c>
      <c r="P12">
        <v>7</v>
      </c>
      <c r="Q12">
        <v>7</v>
      </c>
      <c r="R12">
        <v>8</v>
      </c>
      <c r="S12">
        <v>6</v>
      </c>
    </row>
    <row r="13" spans="1:19" x14ac:dyDescent="0.2">
      <c r="A13" t="s">
        <v>104</v>
      </c>
      <c r="B13" t="s">
        <v>216</v>
      </c>
      <c r="C13">
        <v>62.1</v>
      </c>
      <c r="D13">
        <v>19.100000000000001</v>
      </c>
      <c r="E13">
        <v>67.099999999999994</v>
      </c>
      <c r="F13">
        <v>100</v>
      </c>
      <c r="G13">
        <v>0</v>
      </c>
      <c r="H13">
        <v>0</v>
      </c>
      <c r="I13">
        <v>38</v>
      </c>
      <c r="J13">
        <v>67</v>
      </c>
      <c r="K13">
        <v>24.1</v>
      </c>
      <c r="L13">
        <v>0</v>
      </c>
      <c r="M13">
        <v>0</v>
      </c>
      <c r="N13">
        <v>0</v>
      </c>
      <c r="O13">
        <v>38.4</v>
      </c>
      <c r="P13">
        <v>65.2</v>
      </c>
      <c r="Q13">
        <v>70.400000000000006</v>
      </c>
      <c r="R13">
        <v>63.9</v>
      </c>
      <c r="S13">
        <v>64.900000000000006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">
    <tabColor indexed="10"/>
  </sheetPr>
  <dimension ref="B1:M15"/>
  <sheetViews>
    <sheetView showGridLines="0" zoomScaleNormal="75" workbookViewId="0">
      <selection activeCell="E18" sqref="E18"/>
    </sheetView>
  </sheetViews>
  <sheetFormatPr defaultRowHeight="12.75" x14ac:dyDescent="0.2"/>
  <cols>
    <col min="1" max="1" width="5.85546875" customWidth="1"/>
    <col min="2" max="2" width="5.7109375" customWidth="1"/>
    <col min="3" max="3" width="15" customWidth="1"/>
    <col min="4" max="11" width="8" customWidth="1"/>
    <col min="12" max="12" width="7.140625" customWidth="1"/>
    <col min="13" max="13" width="7" customWidth="1"/>
  </cols>
  <sheetData>
    <row r="1" spans="2:13" x14ac:dyDescent="0.2">
      <c r="B1" s="14" t="str">
        <f>"Incidence Fact Sheet " &amp;TEXT(Bases!I7,"mmmm yyyy")</f>
        <v>Incidence Fact Sheet March 2021</v>
      </c>
      <c r="C1" s="14"/>
      <c r="D1" s="14"/>
      <c r="E1" s="14"/>
      <c r="F1" s="14"/>
      <c r="G1" s="14"/>
      <c r="H1" s="14"/>
      <c r="I1" s="5"/>
      <c r="J1" s="5"/>
      <c r="K1" s="5"/>
      <c r="L1" s="5"/>
    </row>
    <row r="2" spans="2:13" x14ac:dyDescent="0.2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3" ht="6.75" customHeight="1" x14ac:dyDescent="0.2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3" ht="20.25" customHeight="1" x14ac:dyDescent="0.2">
      <c r="B4" s="5"/>
      <c r="C4" s="7"/>
      <c r="D4" s="15">
        <f>'Chart Data'!B1</f>
        <v>2015</v>
      </c>
      <c r="E4" s="15">
        <f>'Chart Data'!C1</f>
        <v>2016</v>
      </c>
      <c r="F4" s="15">
        <f>'Chart Data'!D1</f>
        <v>2017</v>
      </c>
      <c r="G4" s="15">
        <f>'Chart Data'!E1</f>
        <v>2018</v>
      </c>
      <c r="H4" s="15">
        <f>'Chart Data'!F1</f>
        <v>2019</v>
      </c>
      <c r="I4" s="16">
        <f>'Chart Data'!G1</f>
        <v>2020</v>
      </c>
      <c r="J4" s="17" t="str">
        <f>'Chart Data'!H1</f>
        <v>MAT Mar 20</v>
      </c>
      <c r="K4" s="15" t="str">
        <f>'Chart Data'!I1</f>
        <v>MAT Mar 21</v>
      </c>
      <c r="L4" s="18"/>
      <c r="M4" s="18"/>
    </row>
    <row r="5" spans="2:13" x14ac:dyDescent="0.2">
      <c r="B5" s="19"/>
      <c r="C5" s="20" t="s">
        <v>62</v>
      </c>
      <c r="D5" s="21">
        <f>'Chart Data'!B2*100</f>
        <v>18.399999999999999</v>
      </c>
      <c r="E5" s="21">
        <f>'Chart Data'!C2*100</f>
        <v>16.2</v>
      </c>
      <c r="F5" s="21">
        <f>'Chart Data'!D2*100</f>
        <v>15</v>
      </c>
      <c r="G5" s="21">
        <f>'Chart Data'!E2*100</f>
        <v>13.8</v>
      </c>
      <c r="H5" s="21">
        <f>'Chart Data'!F2*100</f>
        <v>12.1</v>
      </c>
      <c r="I5" s="39">
        <f>'Chart Data'!G2*100</f>
        <v>11</v>
      </c>
      <c r="J5" s="22">
        <f>'Chart Data'!H2*100</f>
        <v>12.5</v>
      </c>
      <c r="K5" s="23">
        <f>'Chart Data'!I2*100</f>
        <v>10.6</v>
      </c>
      <c r="L5" s="24"/>
      <c r="M5" s="24"/>
    </row>
    <row r="6" spans="2:13" x14ac:dyDescent="0.2">
      <c r="B6" s="19"/>
      <c r="C6" s="20" t="s">
        <v>63</v>
      </c>
      <c r="D6" s="21">
        <f>'Chart Data'!B3*100</f>
        <v>16.3</v>
      </c>
      <c r="E6" s="21">
        <f>'Chart Data'!C3*100</f>
        <v>15.4</v>
      </c>
      <c r="F6" s="21">
        <f>'Chart Data'!D3*100</f>
        <v>16.2</v>
      </c>
      <c r="G6" s="21">
        <f>'Chart Data'!E3*100</f>
        <v>14.3</v>
      </c>
      <c r="H6" s="21">
        <f>'Chart Data'!F3*100</f>
        <v>12.2</v>
      </c>
      <c r="I6" s="39">
        <f>'Chart Data'!G3*100</f>
        <v>11.3</v>
      </c>
      <c r="J6" s="22">
        <f>'Chart Data'!H3*100</f>
        <v>12.3</v>
      </c>
      <c r="K6" s="21">
        <f>'Chart Data'!I3*100</f>
        <v>10.8</v>
      </c>
      <c r="L6" s="24"/>
      <c r="M6" s="24"/>
    </row>
    <row r="7" spans="2:13" x14ac:dyDescent="0.2">
      <c r="B7" s="19"/>
      <c r="C7" s="20" t="s">
        <v>64</v>
      </c>
      <c r="D7" s="21">
        <f>'Chart Data'!B4*100</f>
        <v>17.600000000000001</v>
      </c>
      <c r="E7" s="21">
        <f>'Chart Data'!C4*100</f>
        <v>17.100000000000001</v>
      </c>
      <c r="F7" s="21">
        <f>'Chart Data'!D4*100</f>
        <v>15.299999999999999</v>
      </c>
      <c r="G7" s="21">
        <f>'Chart Data'!E4*100</f>
        <v>13.3</v>
      </c>
      <c r="H7" s="21">
        <f>'Chart Data'!F4*100</f>
        <v>11.3</v>
      </c>
      <c r="I7" s="39">
        <f>'Chart Data'!G4*100</f>
        <v>12.6</v>
      </c>
      <c r="J7" s="22">
        <f>'Chart Data'!H4*100</f>
        <v>11.2</v>
      </c>
      <c r="K7" s="23">
        <f>'Chart Data'!I4*100</f>
        <v>11.5</v>
      </c>
      <c r="L7" s="24"/>
      <c r="M7" s="24"/>
    </row>
    <row r="8" spans="2:13" ht="7.5" customHeight="1" x14ac:dyDescent="0.2">
      <c r="B8" s="1"/>
      <c r="C8" s="25"/>
      <c r="D8" s="26"/>
      <c r="E8" s="26"/>
      <c r="F8" s="26"/>
      <c r="G8" s="26"/>
      <c r="H8" s="26"/>
      <c r="I8" s="26"/>
      <c r="J8" s="26"/>
      <c r="K8" s="26"/>
      <c r="L8" s="24"/>
      <c r="M8" s="24"/>
    </row>
    <row r="9" spans="2:13" x14ac:dyDescent="0.2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13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3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3" x14ac:dyDescent="0.2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3" x14ac:dyDescent="0.2">
      <c r="B13" s="5"/>
      <c r="C13" s="5"/>
    </row>
    <row r="14" spans="2:13" x14ac:dyDescent="0.2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3" x14ac:dyDescent="0.2">
      <c r="B15" s="5"/>
      <c r="C15" s="5"/>
      <c r="D15" s="5"/>
      <c r="E15" s="5"/>
      <c r="F15" s="5"/>
      <c r="G15" s="5"/>
      <c r="H15" s="5"/>
      <c r="I15" s="5"/>
      <c r="J15" s="5"/>
      <c r="K15" s="5"/>
    </row>
  </sheetData>
  <sheetProtection selectLockedCells="1" selectUnlockedCells="1"/>
  <phoneticPr fontId="0" type="noConversion"/>
  <pageMargins left="0.25" right="0.24" top="0.25" bottom="0.24" header="0.25" footer="0.2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EB70-0306-4F48-A8E2-48401A0804D3}">
  <sheetPr>
    <tabColor indexed="61"/>
  </sheetPr>
  <dimension ref="B3:W77"/>
  <sheetViews>
    <sheetView showGridLines="0" zoomScale="115" zoomScaleNormal="115" zoomScaleSheetLayoutView="100" workbookViewId="0">
      <selection activeCell="I21" sqref="I21"/>
    </sheetView>
  </sheetViews>
  <sheetFormatPr defaultRowHeight="12.75" x14ac:dyDescent="0.2"/>
  <cols>
    <col min="1" max="1" width="5.7109375" customWidth="1"/>
    <col min="2" max="2" width="12.5703125" customWidth="1"/>
    <col min="3" max="3" width="16.85546875" customWidth="1"/>
    <col min="4" max="9" width="8" customWidth="1"/>
    <col min="10" max="11" width="9.7109375" customWidth="1"/>
    <col min="12" max="12" width="7.140625" customWidth="1"/>
    <col min="22" max="23" width="10.85546875" customWidth="1"/>
  </cols>
  <sheetData>
    <row r="3" spans="2:12" x14ac:dyDescent="0.2">
      <c r="B3" s="2" t="str">
        <f>"Incidence Fact Sheet " &amp;TEXT([1]Bases!I7,"mmmm yyyy")</f>
        <v>Incidence Fact Sheet April 2021</v>
      </c>
      <c r="C3" s="2"/>
      <c r="D3" s="2"/>
      <c r="E3" s="2"/>
      <c r="F3" s="2"/>
      <c r="G3" s="2"/>
      <c r="H3" s="2"/>
      <c r="J3" s="7"/>
      <c r="K3" s="7"/>
    </row>
    <row r="4" spans="2:12" x14ac:dyDescent="0.2">
      <c r="B4" s="1"/>
      <c r="C4" s="1"/>
      <c r="D4" s="1"/>
      <c r="E4" s="1"/>
      <c r="F4" s="1"/>
      <c r="G4" s="1"/>
      <c r="H4" s="1"/>
      <c r="I4" s="1"/>
    </row>
    <row r="5" spans="2:12" ht="18.75" customHeight="1" x14ac:dyDescent="0.25">
      <c r="B5" s="3" t="s">
        <v>71</v>
      </c>
    </row>
    <row r="7" spans="2:12" x14ac:dyDescent="0.2">
      <c r="B7" t="s">
        <v>65</v>
      </c>
    </row>
    <row r="8" spans="2:12" x14ac:dyDescent="0.2">
      <c r="B8" t="str">
        <f>"Reporting Period: "&amp;[1]Bases!B20&amp;" - "&amp;TEXT([1]Bases!I7,"mmmm yy")&amp;" ("&amp;TEXT(D10,"mmmm yy")&amp;" - "&amp;TEXT(I10,"mmmm yy")&amp;" average monthly n = "&amp;TEXT([1]Bases!C13,"#,#")&amp;")"</f>
        <v>Reporting Period: January 20 - April 21 (December 20 - YTD Calendar 2020 average monthly n = 738)</v>
      </c>
    </row>
    <row r="9" spans="2:12" ht="6" customHeight="1" thickBot="1" x14ac:dyDescent="0.25"/>
    <row r="10" spans="2:12" ht="22.5" customHeight="1" x14ac:dyDescent="0.2">
      <c r="B10" s="68" t="s">
        <v>249</v>
      </c>
      <c r="C10" s="104">
        <v>44136</v>
      </c>
      <c r="D10" s="101">
        <v>44166</v>
      </c>
      <c r="E10" s="101">
        <v>44197</v>
      </c>
      <c r="F10" s="101">
        <v>44228</v>
      </c>
      <c r="G10" s="101">
        <v>44256</v>
      </c>
      <c r="H10" s="101">
        <v>44287</v>
      </c>
      <c r="I10" s="107" t="s">
        <v>117</v>
      </c>
      <c r="J10" s="107" t="s">
        <v>244</v>
      </c>
      <c r="K10" s="71"/>
      <c r="L10" s="73"/>
    </row>
    <row r="11" spans="2:12" ht="22.5" customHeight="1" x14ac:dyDescent="0.2">
      <c r="B11" s="69" t="s">
        <v>250</v>
      </c>
      <c r="C11" s="105"/>
      <c r="D11" s="102"/>
      <c r="E11" s="102"/>
      <c r="F11" s="102"/>
      <c r="G11" s="102"/>
      <c r="H11" s="102"/>
      <c r="I11" s="108"/>
      <c r="J11" s="108"/>
      <c r="K11" s="72"/>
      <c r="L11" s="73"/>
    </row>
    <row r="12" spans="2:12" ht="13.5" thickBot="1" x14ac:dyDescent="0.25">
      <c r="B12" s="70"/>
      <c r="C12" s="106"/>
      <c r="D12" s="103"/>
      <c r="E12" s="103"/>
      <c r="F12" s="103"/>
      <c r="G12" s="103"/>
      <c r="H12" s="103"/>
      <c r="I12" s="109"/>
      <c r="J12" s="109"/>
      <c r="K12" s="72"/>
      <c r="L12" s="73"/>
    </row>
    <row r="13" spans="2:12" ht="13.5" customHeight="1" thickTop="1" x14ac:dyDescent="0.2">
      <c r="B13" s="74" t="s">
        <v>124</v>
      </c>
      <c r="C13" s="75">
        <v>7.8E-2</v>
      </c>
      <c r="D13" s="76">
        <v>5.5E-2</v>
      </c>
      <c r="E13" s="76">
        <v>6.9000000000000006E-2</v>
      </c>
      <c r="F13" s="76">
        <v>5.7000000000000002E-2</v>
      </c>
      <c r="G13" s="76">
        <v>6.0999999999999999E-2</v>
      </c>
      <c r="H13" s="76">
        <v>5.6000000000000001E-2</v>
      </c>
      <c r="I13" s="76">
        <v>7.9000000000000001E-2</v>
      </c>
      <c r="J13" s="76">
        <v>6.0999999999999999E-2</v>
      </c>
      <c r="K13" s="73"/>
      <c r="L13" s="73"/>
    </row>
    <row r="14" spans="2:12" x14ac:dyDescent="0.2">
      <c r="B14" s="77" t="s">
        <v>125</v>
      </c>
      <c r="C14" s="78">
        <v>7.5999999999999998E-2</v>
      </c>
      <c r="D14" s="79">
        <v>5.0999999999999997E-2</v>
      </c>
      <c r="E14" s="79">
        <v>6.9000000000000006E-2</v>
      </c>
      <c r="F14" s="79">
        <v>5.5E-2</v>
      </c>
      <c r="G14" s="79">
        <v>4.7E-2</v>
      </c>
      <c r="H14" s="79">
        <v>5.6000000000000001E-2</v>
      </c>
      <c r="I14" s="79">
        <v>7.8E-2</v>
      </c>
      <c r="J14" s="79">
        <v>5.7000000000000002E-2</v>
      </c>
      <c r="K14" s="73"/>
      <c r="L14" s="73"/>
    </row>
    <row r="15" spans="2:12" x14ac:dyDescent="0.2">
      <c r="B15" s="74" t="s">
        <v>13</v>
      </c>
      <c r="C15" s="75">
        <v>0.124</v>
      </c>
      <c r="D15" s="76">
        <v>0.09</v>
      </c>
      <c r="E15" s="76">
        <v>0.11799999999999999</v>
      </c>
      <c r="F15" s="76">
        <v>0.10299999999999999</v>
      </c>
      <c r="G15" s="76">
        <v>9.8000000000000004E-2</v>
      </c>
      <c r="H15" s="76">
        <v>9.0999999999999998E-2</v>
      </c>
      <c r="I15" s="76">
        <v>0.13100000000000001</v>
      </c>
      <c r="J15" s="76">
        <v>0.10299999999999999</v>
      </c>
      <c r="K15" s="73"/>
      <c r="L15" s="73"/>
    </row>
    <row r="16" spans="2:12" x14ac:dyDescent="0.2">
      <c r="B16" s="77" t="s">
        <v>126</v>
      </c>
      <c r="C16" s="78">
        <v>7.1999999999999995E-2</v>
      </c>
      <c r="D16" s="79">
        <v>5.1999999999999998E-2</v>
      </c>
      <c r="E16" s="79">
        <v>8.1000000000000003E-2</v>
      </c>
      <c r="F16" s="79">
        <v>5.7000000000000002E-2</v>
      </c>
      <c r="G16" s="79">
        <v>7.4999999999999997E-2</v>
      </c>
      <c r="H16" s="79">
        <v>9.1999999999999998E-2</v>
      </c>
      <c r="I16" s="79">
        <v>5.0999999999999997E-2</v>
      </c>
      <c r="J16" s="79">
        <v>7.5999999999999998E-2</v>
      </c>
      <c r="K16" s="73"/>
      <c r="L16" s="73"/>
    </row>
    <row r="17" spans="2:23" ht="13.5" customHeight="1" x14ac:dyDescent="0.2">
      <c r="B17" s="67"/>
      <c r="C17" s="63"/>
      <c r="D17" s="63"/>
      <c r="E17" s="63"/>
      <c r="F17" s="63"/>
      <c r="G17" s="63"/>
      <c r="H17" s="63"/>
      <c r="I17" s="63"/>
      <c r="J17" s="63"/>
      <c r="K17" s="63"/>
      <c r="N17" s="64"/>
      <c r="O17" s="64"/>
      <c r="P17" s="65"/>
      <c r="Q17" s="65"/>
      <c r="R17" s="65"/>
      <c r="S17" s="65"/>
      <c r="T17" s="65"/>
      <c r="U17" s="65"/>
      <c r="V17" s="65"/>
      <c r="W17" s="65"/>
    </row>
    <row r="18" spans="2:23" ht="23.25" customHeight="1" x14ac:dyDescent="0.2">
      <c r="B18" s="66" t="s">
        <v>12</v>
      </c>
    </row>
    <row r="19" spans="2:23" ht="23.25" customHeight="1" x14ac:dyDescent="0.2">
      <c r="B19" s="66"/>
    </row>
    <row r="20" spans="2:23" ht="12.75" customHeight="1" x14ac:dyDescent="0.2"/>
    <row r="41" spans="2:11" ht="12.75" customHeight="1" x14ac:dyDescent="0.2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2:1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</row>
    <row r="46" spans="2:11" x14ac:dyDescent="0.2">
      <c r="B46" s="8"/>
    </row>
    <row r="57" ht="12" customHeight="1" x14ac:dyDescent="0.2"/>
    <row r="70" ht="12" customHeight="1" x14ac:dyDescent="0.2"/>
    <row r="73" ht="13.5" customHeight="1" x14ac:dyDescent="0.2"/>
    <row r="74" ht="12.75" customHeight="1" x14ac:dyDescent="0.2"/>
    <row r="75" ht="12.75" customHeight="1" x14ac:dyDescent="0.2"/>
    <row r="76" ht="13.5" customHeight="1" x14ac:dyDescent="0.2"/>
    <row r="77" ht="12.75" customHeight="1" x14ac:dyDescent="0.2"/>
  </sheetData>
  <mergeCells count="8">
    <mergeCell ref="J10:J12"/>
    <mergeCell ref="G10:G12"/>
    <mergeCell ref="H10:H12"/>
    <mergeCell ref="D10:D12"/>
    <mergeCell ref="E10:E12"/>
    <mergeCell ref="F10:F12"/>
    <mergeCell ref="C10:C12"/>
    <mergeCell ref="I10:I12"/>
  </mergeCells>
  <pageMargins left="0.25" right="0.24" top="0.25" bottom="0.24" header="0.25" footer="0.25"/>
  <pageSetup paperSize="9" scale="91" orientation="portrait" horizontalDpi="1200" vertic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1"/>
  <dimension ref="A1:P36"/>
  <sheetViews>
    <sheetView topLeftCell="A6" workbookViewId="0">
      <selection activeCell="E18" sqref="E18"/>
    </sheetView>
  </sheetViews>
  <sheetFormatPr defaultRowHeight="12.75" x14ac:dyDescent="0.2"/>
  <cols>
    <col min="2" max="2" width="30.140625" customWidth="1"/>
  </cols>
  <sheetData>
    <row r="1" spans="1:16" x14ac:dyDescent="0.2">
      <c r="A1" t="s">
        <v>0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 t="s">
        <v>247</v>
      </c>
      <c r="J1" t="s">
        <v>248</v>
      </c>
      <c r="K1" s="27"/>
      <c r="L1" s="27"/>
      <c r="M1" s="27"/>
      <c r="N1" s="27"/>
      <c r="O1" s="27"/>
      <c r="P1" s="27"/>
    </row>
    <row r="2" spans="1:16" x14ac:dyDescent="0.2">
      <c r="A2" t="s">
        <v>2</v>
      </c>
      <c r="B2" t="s">
        <v>3</v>
      </c>
      <c r="C2">
        <v>9314</v>
      </c>
      <c r="D2">
        <v>8948</v>
      </c>
      <c r="E2">
        <v>8987</v>
      </c>
      <c r="F2">
        <v>8749</v>
      </c>
      <c r="G2">
        <v>8715</v>
      </c>
      <c r="H2">
        <v>9231</v>
      </c>
      <c r="I2">
        <v>8813</v>
      </c>
      <c r="J2">
        <v>9207</v>
      </c>
    </row>
    <row r="3" spans="1:16" x14ac:dyDescent="0.2">
      <c r="A3" t="s">
        <v>4</v>
      </c>
      <c r="B3" t="s">
        <v>5</v>
      </c>
      <c r="C3">
        <v>2790</v>
      </c>
      <c r="D3">
        <v>2835</v>
      </c>
      <c r="E3">
        <v>2909</v>
      </c>
      <c r="F3">
        <v>2972</v>
      </c>
      <c r="G3">
        <v>3019</v>
      </c>
      <c r="H3">
        <v>3025</v>
      </c>
      <c r="I3">
        <v>3018</v>
      </c>
      <c r="J3">
        <v>3057</v>
      </c>
    </row>
    <row r="4" spans="1:16" x14ac:dyDescent="0.2">
      <c r="A4" t="s">
        <v>7</v>
      </c>
      <c r="B4" t="s">
        <v>14</v>
      </c>
      <c r="C4">
        <v>48.9</v>
      </c>
      <c r="D4">
        <v>48.8</v>
      </c>
      <c r="E4">
        <v>49</v>
      </c>
      <c r="F4">
        <v>49.1</v>
      </c>
      <c r="G4">
        <v>49.2</v>
      </c>
      <c r="H4">
        <v>49</v>
      </c>
      <c r="I4">
        <v>49.1</v>
      </c>
      <c r="J4">
        <v>49.2</v>
      </c>
    </row>
    <row r="5" spans="1:16" x14ac:dyDescent="0.2">
      <c r="A5" t="s">
        <v>7</v>
      </c>
      <c r="B5" t="s">
        <v>15</v>
      </c>
      <c r="C5">
        <v>51.1</v>
      </c>
      <c r="D5">
        <v>51.2</v>
      </c>
      <c r="E5">
        <v>51</v>
      </c>
      <c r="F5">
        <v>50.9</v>
      </c>
      <c r="G5">
        <v>50.8</v>
      </c>
      <c r="H5">
        <v>51</v>
      </c>
      <c r="I5">
        <v>50.9</v>
      </c>
      <c r="J5">
        <v>50.8</v>
      </c>
    </row>
    <row r="6" spans="1:16" x14ac:dyDescent="0.2">
      <c r="A6" t="s">
        <v>7</v>
      </c>
      <c r="B6" t="s">
        <v>66</v>
      </c>
      <c r="C6">
        <v>6.8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6" x14ac:dyDescent="0.2">
      <c r="A7" t="s">
        <v>7</v>
      </c>
      <c r="B7" t="s">
        <v>67</v>
      </c>
      <c r="C7">
        <v>12.4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6" x14ac:dyDescent="0.2">
      <c r="A8" t="s">
        <v>7</v>
      </c>
      <c r="B8" t="s">
        <v>66</v>
      </c>
      <c r="C8">
        <v>6.3</v>
      </c>
      <c r="D8">
        <v>6.1</v>
      </c>
      <c r="E8">
        <v>5.6</v>
      </c>
      <c r="F8">
        <v>4.7</v>
      </c>
      <c r="G8">
        <v>3.8</v>
      </c>
      <c r="H8">
        <v>3.2</v>
      </c>
      <c r="I8">
        <v>3.8</v>
      </c>
      <c r="J8">
        <v>3.1</v>
      </c>
      <c r="K8" s="27"/>
      <c r="L8" s="27"/>
      <c r="M8" s="27"/>
      <c r="N8" s="27"/>
      <c r="O8" s="27"/>
      <c r="P8" s="27"/>
    </row>
    <row r="9" spans="1:16" x14ac:dyDescent="0.2">
      <c r="A9" t="s">
        <v>7</v>
      </c>
      <c r="B9" t="s">
        <v>67</v>
      </c>
      <c r="C9">
        <v>11.9</v>
      </c>
      <c r="D9">
        <v>10.9</v>
      </c>
      <c r="E9">
        <v>10.4</v>
      </c>
      <c r="F9">
        <v>9.6</v>
      </c>
      <c r="G9">
        <v>8.4</v>
      </c>
      <c r="H9">
        <v>8.6</v>
      </c>
      <c r="I9">
        <v>8.6</v>
      </c>
      <c r="J9">
        <v>8.1</v>
      </c>
    </row>
    <row r="10" spans="1:16" x14ac:dyDescent="0.2">
      <c r="A10" t="s">
        <v>26</v>
      </c>
      <c r="B10" t="s">
        <v>50</v>
      </c>
    </row>
    <row r="11" spans="1:16" x14ac:dyDescent="0.2">
      <c r="A11" t="s">
        <v>0</v>
      </c>
      <c r="C11">
        <v>2015</v>
      </c>
      <c r="D11">
        <v>2016</v>
      </c>
      <c r="E11">
        <v>2017</v>
      </c>
      <c r="F11">
        <v>2018</v>
      </c>
      <c r="G11">
        <v>2019</v>
      </c>
      <c r="H11">
        <v>2020</v>
      </c>
      <c r="I11" t="s">
        <v>247</v>
      </c>
      <c r="J11" t="s">
        <v>248</v>
      </c>
    </row>
    <row r="12" spans="1:16" x14ac:dyDescent="0.2">
      <c r="A12" t="s">
        <v>2</v>
      </c>
      <c r="B12" t="s">
        <v>3</v>
      </c>
      <c r="C12">
        <v>924</v>
      </c>
      <c r="D12">
        <v>808</v>
      </c>
      <c r="E12">
        <v>813</v>
      </c>
      <c r="F12">
        <v>754</v>
      </c>
      <c r="G12">
        <v>610</v>
      </c>
      <c r="H12">
        <v>635</v>
      </c>
      <c r="I12">
        <v>624</v>
      </c>
      <c r="J12">
        <v>596</v>
      </c>
    </row>
    <row r="13" spans="1:16" x14ac:dyDescent="0.2">
      <c r="A13" t="s">
        <v>4</v>
      </c>
      <c r="B13" t="s">
        <v>5</v>
      </c>
      <c r="C13">
        <v>295</v>
      </c>
      <c r="D13">
        <v>277</v>
      </c>
      <c r="E13">
        <v>277</v>
      </c>
      <c r="F13">
        <v>259</v>
      </c>
      <c r="G13">
        <v>216</v>
      </c>
      <c r="H13">
        <v>212</v>
      </c>
      <c r="I13">
        <v>218</v>
      </c>
      <c r="J13">
        <v>203</v>
      </c>
    </row>
    <row r="14" spans="1:16" x14ac:dyDescent="0.2">
      <c r="A14" t="s">
        <v>7</v>
      </c>
      <c r="B14" t="s">
        <v>14</v>
      </c>
      <c r="C14">
        <v>50</v>
      </c>
      <c r="D14">
        <v>54</v>
      </c>
      <c r="E14">
        <v>55.4</v>
      </c>
      <c r="F14">
        <v>51.1</v>
      </c>
      <c r="G14">
        <v>52.9</v>
      </c>
      <c r="H14">
        <v>50.5</v>
      </c>
      <c r="I14">
        <v>52.6</v>
      </c>
      <c r="J14">
        <v>49.1</v>
      </c>
    </row>
    <row r="15" spans="1:16" x14ac:dyDescent="0.2">
      <c r="A15" t="s">
        <v>7</v>
      </c>
      <c r="B15" t="s">
        <v>15</v>
      </c>
      <c r="C15">
        <v>50</v>
      </c>
      <c r="D15">
        <v>46</v>
      </c>
      <c r="E15">
        <v>44.6</v>
      </c>
      <c r="F15">
        <v>48.9</v>
      </c>
      <c r="G15">
        <v>47.1</v>
      </c>
      <c r="H15">
        <v>49.5</v>
      </c>
      <c r="I15">
        <v>47.4</v>
      </c>
      <c r="J15">
        <v>50.9</v>
      </c>
      <c r="K15" s="27"/>
      <c r="L15" s="27"/>
      <c r="M15" s="27"/>
      <c r="N15" s="27"/>
      <c r="O15" s="27"/>
      <c r="P15" s="27"/>
    </row>
    <row r="16" spans="1:16" x14ac:dyDescent="0.2">
      <c r="A16" t="s">
        <v>7</v>
      </c>
      <c r="B16" t="s">
        <v>66</v>
      </c>
      <c r="C16">
        <v>40.700000000000003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6" x14ac:dyDescent="0.2">
      <c r="A17" t="s">
        <v>7</v>
      </c>
      <c r="B17" t="s">
        <v>67</v>
      </c>
      <c r="C17">
        <v>61.8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6" x14ac:dyDescent="0.2">
      <c r="A18" t="s">
        <v>7</v>
      </c>
      <c r="B18" t="s">
        <v>66</v>
      </c>
      <c r="C18">
        <v>36.700000000000003</v>
      </c>
      <c r="D18">
        <v>39.5</v>
      </c>
      <c r="E18">
        <v>35.6</v>
      </c>
      <c r="F18">
        <v>34.6</v>
      </c>
      <c r="G18">
        <v>33.799999999999997</v>
      </c>
      <c r="H18">
        <v>25.4</v>
      </c>
      <c r="I18">
        <v>33</v>
      </c>
      <c r="J18">
        <v>25.8</v>
      </c>
    </row>
    <row r="19" spans="1:16" x14ac:dyDescent="0.2">
      <c r="A19" t="s">
        <v>7</v>
      </c>
      <c r="B19" t="s">
        <v>67</v>
      </c>
      <c r="C19">
        <v>63.3</v>
      </c>
      <c r="D19">
        <v>60.5</v>
      </c>
      <c r="E19">
        <v>64.400000000000006</v>
      </c>
      <c r="F19">
        <v>65.400000000000006</v>
      </c>
      <c r="G19">
        <v>66.2</v>
      </c>
      <c r="H19">
        <v>74.599999999999994</v>
      </c>
      <c r="I19">
        <v>67</v>
      </c>
      <c r="J19">
        <v>74.2</v>
      </c>
    </row>
    <row r="20" spans="1:16" x14ac:dyDescent="0.2">
      <c r="A20" t="s">
        <v>26</v>
      </c>
      <c r="B20" t="s">
        <v>51</v>
      </c>
    </row>
    <row r="21" spans="1:16" x14ac:dyDescent="0.2">
      <c r="A21" t="s">
        <v>0</v>
      </c>
      <c r="C21">
        <v>2015</v>
      </c>
      <c r="D21">
        <v>2016</v>
      </c>
      <c r="E21">
        <v>2017</v>
      </c>
      <c r="F21">
        <v>2018</v>
      </c>
      <c r="G21">
        <v>2019</v>
      </c>
      <c r="H21">
        <v>2020</v>
      </c>
      <c r="I21" t="s">
        <v>247</v>
      </c>
      <c r="J21" t="s">
        <v>248</v>
      </c>
    </row>
    <row r="22" spans="1:16" x14ac:dyDescent="0.2">
      <c r="A22" t="s">
        <v>2</v>
      </c>
      <c r="B22" t="s">
        <v>3</v>
      </c>
      <c r="C22">
        <v>963</v>
      </c>
      <c r="D22">
        <v>885</v>
      </c>
      <c r="E22">
        <v>783</v>
      </c>
      <c r="F22">
        <v>720</v>
      </c>
      <c r="G22">
        <v>610</v>
      </c>
      <c r="H22">
        <v>622</v>
      </c>
      <c r="I22">
        <v>625</v>
      </c>
      <c r="J22">
        <v>572</v>
      </c>
      <c r="K22" s="27"/>
      <c r="L22" s="27"/>
      <c r="M22" s="27"/>
      <c r="N22" s="27"/>
      <c r="O22" s="27"/>
      <c r="P22" s="27"/>
    </row>
    <row r="23" spans="1:16" x14ac:dyDescent="0.2">
      <c r="A23" t="s">
        <v>4</v>
      </c>
      <c r="B23" t="s">
        <v>5</v>
      </c>
      <c r="C23">
        <v>307</v>
      </c>
      <c r="D23">
        <v>301</v>
      </c>
      <c r="E23">
        <v>273</v>
      </c>
      <c r="F23">
        <v>253</v>
      </c>
      <c r="G23">
        <v>217</v>
      </c>
      <c r="H23">
        <v>199</v>
      </c>
      <c r="I23">
        <v>220</v>
      </c>
      <c r="J23">
        <v>184</v>
      </c>
    </row>
    <row r="24" spans="1:16" x14ac:dyDescent="0.2">
      <c r="A24" t="s">
        <v>7</v>
      </c>
      <c r="B24" t="s">
        <v>14</v>
      </c>
      <c r="C24">
        <v>53</v>
      </c>
      <c r="D24">
        <v>52.8</v>
      </c>
      <c r="E24">
        <v>54.5</v>
      </c>
      <c r="F24">
        <v>51.6</v>
      </c>
      <c r="G24">
        <v>49.1</v>
      </c>
      <c r="H24">
        <v>50.5</v>
      </c>
      <c r="I24">
        <v>49.3</v>
      </c>
      <c r="J24">
        <v>51.2</v>
      </c>
    </row>
    <row r="25" spans="1:16" x14ac:dyDescent="0.2">
      <c r="A25" t="s">
        <v>7</v>
      </c>
      <c r="B25" t="s">
        <v>15</v>
      </c>
      <c r="C25">
        <v>47</v>
      </c>
      <c r="D25">
        <v>47.2</v>
      </c>
      <c r="E25">
        <v>45.5</v>
      </c>
      <c r="F25">
        <v>48.4</v>
      </c>
      <c r="G25">
        <v>50.9</v>
      </c>
      <c r="H25">
        <v>49.5</v>
      </c>
      <c r="I25">
        <v>50.7</v>
      </c>
      <c r="J25">
        <v>48.8</v>
      </c>
    </row>
    <row r="26" spans="1:16" x14ac:dyDescent="0.2">
      <c r="A26" t="s">
        <v>7</v>
      </c>
      <c r="B26" t="s">
        <v>66</v>
      </c>
      <c r="C26">
        <v>36.700000000000003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6" x14ac:dyDescent="0.2">
      <c r="A27" t="s">
        <v>7</v>
      </c>
      <c r="B27" t="s">
        <v>67</v>
      </c>
      <c r="C27">
        <v>65.3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6" x14ac:dyDescent="0.2">
      <c r="A28" t="s">
        <v>7</v>
      </c>
      <c r="B28" t="s">
        <v>66</v>
      </c>
      <c r="C28">
        <v>38.6</v>
      </c>
      <c r="D28">
        <v>38.1</v>
      </c>
      <c r="E28">
        <v>40.299999999999997</v>
      </c>
      <c r="F28">
        <v>36.6</v>
      </c>
      <c r="G28">
        <v>34.6</v>
      </c>
      <c r="H28">
        <v>30.2</v>
      </c>
      <c r="I28">
        <v>34.6</v>
      </c>
      <c r="J28">
        <v>28.9</v>
      </c>
    </row>
    <row r="29" spans="1:16" x14ac:dyDescent="0.2">
      <c r="A29" t="s">
        <v>7</v>
      </c>
      <c r="B29" t="s">
        <v>67</v>
      </c>
      <c r="C29">
        <v>61.4</v>
      </c>
      <c r="D29">
        <v>61.9</v>
      </c>
      <c r="E29">
        <v>59.7</v>
      </c>
      <c r="F29">
        <v>63.4</v>
      </c>
      <c r="G29">
        <v>65.400000000000006</v>
      </c>
      <c r="H29">
        <v>69.8</v>
      </c>
      <c r="I29">
        <v>65.400000000000006</v>
      </c>
      <c r="J29">
        <v>71.099999999999994</v>
      </c>
      <c r="K29" s="27"/>
      <c r="L29" s="27"/>
      <c r="M29" s="27"/>
      <c r="N29" s="27"/>
      <c r="O29" s="27"/>
      <c r="P29" s="27"/>
    </row>
    <row r="30" spans="1:16" x14ac:dyDescent="0.2">
      <c r="A30" t="s">
        <v>72</v>
      </c>
      <c r="B30" t="s">
        <v>73</v>
      </c>
    </row>
    <row r="31" spans="1:16" x14ac:dyDescent="0.2">
      <c r="A31" t="s">
        <v>72</v>
      </c>
      <c r="B31" t="s">
        <v>79</v>
      </c>
    </row>
    <row r="32" spans="1:16" x14ac:dyDescent="0.2">
      <c r="A32" t="s">
        <v>72</v>
      </c>
      <c r="B32" t="s">
        <v>74</v>
      </c>
      <c r="C32" t="s">
        <v>242</v>
      </c>
    </row>
    <row r="36" spans="11:16" x14ac:dyDescent="0.2">
      <c r="K36" s="27"/>
      <c r="L36" s="27"/>
      <c r="M36" s="27"/>
      <c r="N36" s="27"/>
      <c r="O36" s="27"/>
      <c r="P36" s="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2"/>
  <dimension ref="A1:P36"/>
  <sheetViews>
    <sheetView workbookViewId="0">
      <selection activeCell="E18" sqref="E18"/>
    </sheetView>
  </sheetViews>
  <sheetFormatPr defaultRowHeight="12.75" x14ac:dyDescent="0.2"/>
  <sheetData>
    <row r="1" spans="1:16" x14ac:dyDescent="0.2">
      <c r="A1" t="s">
        <v>0</v>
      </c>
      <c r="C1" s="27">
        <v>44105</v>
      </c>
      <c r="D1" s="27">
        <v>44136</v>
      </c>
      <c r="E1" s="27">
        <v>44166</v>
      </c>
      <c r="F1" s="27">
        <v>44197</v>
      </c>
      <c r="G1" s="27">
        <v>44228</v>
      </c>
      <c r="H1" s="27">
        <v>44256</v>
      </c>
      <c r="I1" t="s">
        <v>117</v>
      </c>
      <c r="J1" t="s">
        <v>244</v>
      </c>
      <c r="K1" s="27"/>
      <c r="L1" s="27"/>
      <c r="M1" s="27"/>
      <c r="N1" s="27"/>
      <c r="O1" s="27"/>
      <c r="P1" s="27"/>
    </row>
    <row r="2" spans="1:16" x14ac:dyDescent="0.2">
      <c r="A2" t="s">
        <v>2</v>
      </c>
      <c r="B2" t="s">
        <v>3</v>
      </c>
      <c r="C2">
        <v>913</v>
      </c>
      <c r="D2">
        <v>750</v>
      </c>
      <c r="E2">
        <v>722</v>
      </c>
      <c r="F2">
        <v>769</v>
      </c>
      <c r="G2">
        <v>739</v>
      </c>
      <c r="H2">
        <v>726</v>
      </c>
      <c r="I2">
        <v>2258</v>
      </c>
      <c r="J2">
        <v>2234</v>
      </c>
    </row>
    <row r="3" spans="1:16" x14ac:dyDescent="0.2">
      <c r="A3" t="s">
        <v>4</v>
      </c>
      <c r="B3" t="s">
        <v>5</v>
      </c>
      <c r="C3">
        <v>3040</v>
      </c>
      <c r="D3">
        <v>3040</v>
      </c>
      <c r="E3">
        <v>3125</v>
      </c>
      <c r="F3">
        <v>3125</v>
      </c>
      <c r="G3">
        <v>3125</v>
      </c>
      <c r="H3">
        <v>3134</v>
      </c>
      <c r="I3">
        <v>2999</v>
      </c>
      <c r="J3">
        <v>3128</v>
      </c>
    </row>
    <row r="4" spans="1:16" x14ac:dyDescent="0.2">
      <c r="A4" t="s">
        <v>7</v>
      </c>
      <c r="B4" t="s">
        <v>14</v>
      </c>
      <c r="C4">
        <v>49</v>
      </c>
      <c r="D4">
        <v>49</v>
      </c>
      <c r="E4">
        <v>49.7</v>
      </c>
      <c r="F4">
        <v>49.7</v>
      </c>
      <c r="G4">
        <v>49.7</v>
      </c>
      <c r="H4">
        <v>49.7</v>
      </c>
      <c r="I4">
        <v>49</v>
      </c>
      <c r="J4">
        <v>49.7</v>
      </c>
    </row>
    <row r="5" spans="1:16" x14ac:dyDescent="0.2">
      <c r="A5" t="s">
        <v>7</v>
      </c>
      <c r="B5" t="s">
        <v>15</v>
      </c>
      <c r="C5">
        <v>51</v>
      </c>
      <c r="D5">
        <v>51</v>
      </c>
      <c r="E5">
        <v>50.3</v>
      </c>
      <c r="F5">
        <v>50.3</v>
      </c>
      <c r="G5">
        <v>50.3</v>
      </c>
      <c r="H5">
        <v>50.3</v>
      </c>
      <c r="I5">
        <v>51</v>
      </c>
      <c r="J5">
        <v>50.3</v>
      </c>
    </row>
    <row r="6" spans="1:16" x14ac:dyDescent="0.2">
      <c r="A6" t="s">
        <v>7</v>
      </c>
      <c r="B6" t="s">
        <v>66</v>
      </c>
      <c r="C6">
        <v>3.1</v>
      </c>
      <c r="D6">
        <v>3.3</v>
      </c>
      <c r="E6">
        <v>2.9</v>
      </c>
      <c r="F6">
        <v>3.9</v>
      </c>
      <c r="G6">
        <v>3.6</v>
      </c>
      <c r="H6">
        <v>3.6</v>
      </c>
      <c r="I6">
        <v>4.2</v>
      </c>
      <c r="J6">
        <v>3.7</v>
      </c>
    </row>
    <row r="7" spans="1:16" x14ac:dyDescent="0.2">
      <c r="A7" t="s">
        <v>7</v>
      </c>
      <c r="B7" t="s">
        <v>67</v>
      </c>
      <c r="C7">
        <v>6.9</v>
      </c>
      <c r="D7">
        <v>9.6</v>
      </c>
      <c r="E7">
        <v>6.8</v>
      </c>
      <c r="F7">
        <v>8.3000000000000007</v>
      </c>
      <c r="G7">
        <v>7.1</v>
      </c>
      <c r="H7">
        <v>6.4</v>
      </c>
      <c r="I7">
        <v>8.9</v>
      </c>
      <c r="J7">
        <v>7.3</v>
      </c>
    </row>
    <row r="8" spans="1:16" x14ac:dyDescent="0.2">
      <c r="A8" t="s">
        <v>26</v>
      </c>
      <c r="B8" t="s">
        <v>50</v>
      </c>
      <c r="K8" s="27"/>
      <c r="L8" s="27"/>
      <c r="M8" s="27"/>
      <c r="N8" s="27"/>
      <c r="O8" s="27"/>
      <c r="P8" s="27"/>
    </row>
    <row r="9" spans="1:16" x14ac:dyDescent="0.2">
      <c r="A9" t="s">
        <v>0</v>
      </c>
      <c r="C9" s="27">
        <v>44105</v>
      </c>
      <c r="D9" s="27">
        <v>44136</v>
      </c>
      <c r="E9" s="27">
        <v>44166</v>
      </c>
      <c r="F9" s="27">
        <v>44197</v>
      </c>
      <c r="G9" s="27">
        <v>44228</v>
      </c>
      <c r="H9" s="27">
        <v>44256</v>
      </c>
      <c r="I9" t="s">
        <v>117</v>
      </c>
      <c r="J9" t="s">
        <v>244</v>
      </c>
    </row>
    <row r="10" spans="1:16" x14ac:dyDescent="0.2">
      <c r="A10" t="s">
        <v>2</v>
      </c>
      <c r="B10" t="s">
        <v>3</v>
      </c>
      <c r="C10">
        <v>52</v>
      </c>
      <c r="D10">
        <v>56</v>
      </c>
      <c r="E10">
        <v>35</v>
      </c>
      <c r="F10">
        <v>53</v>
      </c>
      <c r="G10">
        <v>40</v>
      </c>
      <c r="H10">
        <v>40</v>
      </c>
      <c r="I10">
        <v>172</v>
      </c>
      <c r="J10">
        <v>133</v>
      </c>
    </row>
    <row r="11" spans="1:16" x14ac:dyDescent="0.2">
      <c r="A11" t="s">
        <v>4</v>
      </c>
      <c r="B11" t="s">
        <v>5</v>
      </c>
      <c r="C11">
        <v>172</v>
      </c>
      <c r="D11">
        <v>236</v>
      </c>
      <c r="E11">
        <v>171</v>
      </c>
      <c r="F11">
        <v>216</v>
      </c>
      <c r="G11">
        <v>180</v>
      </c>
      <c r="H11">
        <v>192</v>
      </c>
      <c r="I11">
        <v>230</v>
      </c>
      <c r="J11">
        <v>196</v>
      </c>
    </row>
    <row r="12" spans="1:16" x14ac:dyDescent="0.2">
      <c r="A12" t="s">
        <v>7</v>
      </c>
      <c r="B12" t="s">
        <v>14</v>
      </c>
      <c r="C12">
        <v>54.2</v>
      </c>
      <c r="D12">
        <v>41.3</v>
      </c>
      <c r="E12">
        <v>54.8</v>
      </c>
      <c r="F12">
        <v>60.1</v>
      </c>
      <c r="G12">
        <v>42.5</v>
      </c>
      <c r="H12">
        <v>52.4</v>
      </c>
      <c r="I12">
        <v>57.1</v>
      </c>
      <c r="J12">
        <v>52.2</v>
      </c>
    </row>
    <row r="13" spans="1:16" x14ac:dyDescent="0.2">
      <c r="A13" t="s">
        <v>7</v>
      </c>
      <c r="B13" t="s">
        <v>15</v>
      </c>
      <c r="C13">
        <v>45.8</v>
      </c>
      <c r="D13">
        <v>58.7</v>
      </c>
      <c r="E13">
        <v>45.2</v>
      </c>
      <c r="F13">
        <v>39.9</v>
      </c>
      <c r="G13">
        <v>57.5</v>
      </c>
      <c r="H13">
        <v>47.6</v>
      </c>
      <c r="I13">
        <v>42.9</v>
      </c>
      <c r="J13">
        <v>47.8</v>
      </c>
    </row>
    <row r="14" spans="1:16" x14ac:dyDescent="0.2">
      <c r="A14" t="s">
        <v>7</v>
      </c>
      <c r="B14" t="s">
        <v>66</v>
      </c>
      <c r="C14">
        <v>33</v>
      </c>
      <c r="D14">
        <v>10.3</v>
      </c>
      <c r="E14">
        <v>32.1</v>
      </c>
      <c r="F14">
        <v>33.200000000000003</v>
      </c>
      <c r="G14">
        <v>33.1</v>
      </c>
      <c r="H14">
        <v>41.8</v>
      </c>
      <c r="I14">
        <v>32.700000000000003</v>
      </c>
      <c r="J14">
        <v>36</v>
      </c>
    </row>
    <row r="15" spans="1:16" x14ac:dyDescent="0.2">
      <c r="A15" t="s">
        <v>7</v>
      </c>
      <c r="B15" t="s">
        <v>67</v>
      </c>
      <c r="C15">
        <v>67</v>
      </c>
      <c r="D15">
        <v>89.7</v>
      </c>
      <c r="E15">
        <v>67.900000000000006</v>
      </c>
      <c r="F15">
        <v>66.8</v>
      </c>
      <c r="G15">
        <v>66.900000000000006</v>
      </c>
      <c r="H15">
        <v>58.2</v>
      </c>
      <c r="I15">
        <v>67.3</v>
      </c>
      <c r="J15">
        <v>64</v>
      </c>
      <c r="K15" s="27"/>
      <c r="L15" s="27"/>
      <c r="M15" s="27"/>
      <c r="N15" s="27"/>
      <c r="O15" s="27"/>
      <c r="P15" s="27"/>
    </row>
    <row r="16" spans="1:16" x14ac:dyDescent="0.2">
      <c r="A16" t="s">
        <v>26</v>
      </c>
      <c r="B16" t="s">
        <v>51</v>
      </c>
    </row>
    <row r="17" spans="1:16" x14ac:dyDescent="0.2">
      <c r="A17" t="s">
        <v>0</v>
      </c>
      <c r="C17" s="27">
        <v>44105</v>
      </c>
      <c r="D17" s="27">
        <v>44136</v>
      </c>
      <c r="E17" s="27">
        <v>44166</v>
      </c>
      <c r="F17" s="27">
        <v>44197</v>
      </c>
      <c r="G17" s="27">
        <v>44228</v>
      </c>
      <c r="H17" s="27">
        <v>44256</v>
      </c>
      <c r="I17" t="s">
        <v>117</v>
      </c>
      <c r="J17" t="s">
        <v>244</v>
      </c>
    </row>
    <row r="18" spans="1:16" x14ac:dyDescent="0.2">
      <c r="A18" t="s">
        <v>2</v>
      </c>
      <c r="B18" t="s">
        <v>3</v>
      </c>
      <c r="C18">
        <v>53</v>
      </c>
      <c r="D18">
        <v>58</v>
      </c>
      <c r="E18">
        <v>39</v>
      </c>
      <c r="F18">
        <v>54</v>
      </c>
      <c r="G18">
        <v>35</v>
      </c>
      <c r="H18">
        <v>33</v>
      </c>
      <c r="I18">
        <v>172</v>
      </c>
      <c r="J18">
        <v>122</v>
      </c>
    </row>
    <row r="19" spans="1:16" x14ac:dyDescent="0.2">
      <c r="A19" t="s">
        <v>4</v>
      </c>
      <c r="B19" t="s">
        <v>5</v>
      </c>
      <c r="C19">
        <v>171</v>
      </c>
      <c r="D19">
        <v>232</v>
      </c>
      <c r="E19">
        <v>159</v>
      </c>
      <c r="F19">
        <v>214</v>
      </c>
      <c r="G19">
        <v>171</v>
      </c>
      <c r="H19">
        <v>147</v>
      </c>
      <c r="I19">
        <v>238</v>
      </c>
      <c r="J19">
        <v>178</v>
      </c>
    </row>
    <row r="20" spans="1:16" x14ac:dyDescent="0.2">
      <c r="A20" t="s">
        <v>7</v>
      </c>
      <c r="B20" t="s">
        <v>14</v>
      </c>
      <c r="C20">
        <v>53.5</v>
      </c>
      <c r="D20">
        <v>43.7</v>
      </c>
      <c r="E20">
        <v>40.6</v>
      </c>
      <c r="F20">
        <v>55</v>
      </c>
      <c r="G20">
        <v>52.3</v>
      </c>
      <c r="H20">
        <v>48.8</v>
      </c>
      <c r="I20">
        <v>49.8</v>
      </c>
      <c r="J20">
        <v>52.4</v>
      </c>
    </row>
    <row r="21" spans="1:16" x14ac:dyDescent="0.2">
      <c r="A21" t="s">
        <v>7</v>
      </c>
      <c r="B21" t="s">
        <v>15</v>
      </c>
      <c r="C21">
        <v>46.5</v>
      </c>
      <c r="D21">
        <v>56.3</v>
      </c>
      <c r="E21">
        <v>59.4</v>
      </c>
      <c r="F21">
        <v>45</v>
      </c>
      <c r="G21">
        <v>47.7</v>
      </c>
      <c r="H21">
        <v>51.2</v>
      </c>
      <c r="I21">
        <v>50.2</v>
      </c>
      <c r="J21">
        <v>47.6</v>
      </c>
    </row>
    <row r="22" spans="1:16" x14ac:dyDescent="0.2">
      <c r="A22" t="s">
        <v>7</v>
      </c>
      <c r="B22" t="s">
        <v>66</v>
      </c>
      <c r="C22">
        <v>22.8</v>
      </c>
      <c r="D22">
        <v>30.7</v>
      </c>
      <c r="E22">
        <v>21.8</v>
      </c>
      <c r="F22">
        <v>31.7</v>
      </c>
      <c r="G22">
        <v>36.5</v>
      </c>
      <c r="H22">
        <v>34.1</v>
      </c>
      <c r="I22">
        <v>37.200000000000003</v>
      </c>
      <c r="J22">
        <v>33.9</v>
      </c>
      <c r="K22" s="27"/>
      <c r="L22" s="27"/>
      <c r="M22" s="27"/>
      <c r="N22" s="27"/>
      <c r="O22" s="27"/>
      <c r="P22" s="27"/>
    </row>
    <row r="23" spans="1:16" x14ac:dyDescent="0.2">
      <c r="A23" t="s">
        <v>7</v>
      </c>
      <c r="B23" t="s">
        <v>67</v>
      </c>
      <c r="C23">
        <v>77.2</v>
      </c>
      <c r="D23">
        <v>69.3</v>
      </c>
      <c r="E23">
        <v>78.2</v>
      </c>
      <c r="F23">
        <v>68.3</v>
      </c>
      <c r="G23">
        <v>63.5</v>
      </c>
      <c r="H23">
        <v>65.900000000000006</v>
      </c>
      <c r="I23">
        <v>62.8</v>
      </c>
      <c r="J23">
        <v>66.099999999999994</v>
      </c>
    </row>
    <row r="24" spans="1:16" x14ac:dyDescent="0.2">
      <c r="A24" t="s">
        <v>72</v>
      </c>
      <c r="B24" t="s">
        <v>73</v>
      </c>
    </row>
    <row r="25" spans="1:16" x14ac:dyDescent="0.2">
      <c r="A25" t="s">
        <v>72</v>
      </c>
      <c r="B25" t="s">
        <v>79</v>
      </c>
    </row>
    <row r="26" spans="1:16" x14ac:dyDescent="0.2">
      <c r="A26" t="s">
        <v>72</v>
      </c>
      <c r="B26" t="s">
        <v>74</v>
      </c>
      <c r="C26" t="s">
        <v>242</v>
      </c>
    </row>
    <row r="29" spans="1:16" x14ac:dyDescent="0.2">
      <c r="K29" s="27"/>
      <c r="L29" s="27"/>
      <c r="M29" s="27"/>
      <c r="N29" s="27"/>
      <c r="O29" s="27"/>
      <c r="P29" s="27"/>
    </row>
    <row r="36" spans="11:16" x14ac:dyDescent="0.2">
      <c r="K36" s="27"/>
      <c r="L36" s="27"/>
      <c r="M36" s="27"/>
      <c r="N36" s="27"/>
      <c r="O36" s="27"/>
      <c r="P36" s="2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3"/>
  <dimension ref="A1:J8"/>
  <sheetViews>
    <sheetView workbookViewId="0">
      <selection activeCell="E18" sqref="E18"/>
    </sheetView>
  </sheetViews>
  <sheetFormatPr defaultRowHeight="12.75" x14ac:dyDescent="0.2"/>
  <sheetData>
    <row r="1" spans="1:10" x14ac:dyDescent="0.2">
      <c r="A1" t="s">
        <v>0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 t="s">
        <v>247</v>
      </c>
      <c r="J1" t="s">
        <v>248</v>
      </c>
    </row>
    <row r="2" spans="1:10" x14ac:dyDescent="0.2">
      <c r="A2" t="s">
        <v>2</v>
      </c>
      <c r="B2" t="s">
        <v>3</v>
      </c>
      <c r="C2">
        <v>0</v>
      </c>
      <c r="D2">
        <v>0</v>
      </c>
      <c r="E2">
        <v>196</v>
      </c>
      <c r="F2">
        <v>367</v>
      </c>
      <c r="G2">
        <v>380</v>
      </c>
      <c r="H2">
        <v>519</v>
      </c>
      <c r="I2">
        <v>403</v>
      </c>
      <c r="J2">
        <v>550</v>
      </c>
    </row>
    <row r="3" spans="1:10" x14ac:dyDescent="0.2">
      <c r="A3" t="s">
        <v>4</v>
      </c>
      <c r="B3" t="s">
        <v>5</v>
      </c>
      <c r="C3">
        <v>0</v>
      </c>
      <c r="D3">
        <v>0</v>
      </c>
      <c r="E3">
        <v>125</v>
      </c>
      <c r="F3">
        <v>131</v>
      </c>
      <c r="G3">
        <v>144</v>
      </c>
      <c r="H3">
        <v>178</v>
      </c>
      <c r="I3">
        <v>150</v>
      </c>
      <c r="J3">
        <v>194</v>
      </c>
    </row>
    <row r="4" spans="1:10" x14ac:dyDescent="0.2">
      <c r="A4" t="s">
        <v>7</v>
      </c>
      <c r="B4" t="s">
        <v>14</v>
      </c>
      <c r="C4">
        <v>0</v>
      </c>
      <c r="D4">
        <v>0</v>
      </c>
      <c r="E4">
        <v>56.6</v>
      </c>
      <c r="F4">
        <v>68.099999999999994</v>
      </c>
      <c r="G4">
        <v>54.8</v>
      </c>
      <c r="H4">
        <v>58.2</v>
      </c>
      <c r="I4">
        <v>57.8</v>
      </c>
      <c r="J4">
        <v>57.2</v>
      </c>
    </row>
    <row r="5" spans="1:10" x14ac:dyDescent="0.2">
      <c r="A5" t="s">
        <v>7</v>
      </c>
      <c r="B5" t="s">
        <v>15</v>
      </c>
      <c r="C5">
        <v>0</v>
      </c>
      <c r="D5">
        <v>0</v>
      </c>
      <c r="E5">
        <v>43.4</v>
      </c>
      <c r="F5">
        <v>31.9</v>
      </c>
      <c r="G5">
        <v>45.2</v>
      </c>
      <c r="H5">
        <v>41.8</v>
      </c>
      <c r="I5">
        <v>42.2</v>
      </c>
      <c r="J5">
        <v>42.8</v>
      </c>
    </row>
    <row r="6" spans="1:10" x14ac:dyDescent="0.2">
      <c r="A6" t="s">
        <v>7</v>
      </c>
      <c r="B6" t="s">
        <v>87</v>
      </c>
      <c r="C6">
        <v>0</v>
      </c>
      <c r="D6">
        <v>0</v>
      </c>
      <c r="E6">
        <v>37.799999999999997</v>
      </c>
      <c r="F6">
        <v>40.700000000000003</v>
      </c>
      <c r="G6">
        <v>40.799999999999997</v>
      </c>
      <c r="H6">
        <v>37.200000000000003</v>
      </c>
      <c r="I6">
        <v>40.4</v>
      </c>
      <c r="J6">
        <v>39.200000000000003</v>
      </c>
    </row>
    <row r="7" spans="1:10" x14ac:dyDescent="0.2">
      <c r="A7" t="s">
        <v>7</v>
      </c>
      <c r="B7" t="s">
        <v>88</v>
      </c>
      <c r="C7">
        <v>0</v>
      </c>
      <c r="D7">
        <v>0</v>
      </c>
      <c r="E7">
        <v>62.2</v>
      </c>
      <c r="F7">
        <v>59.3</v>
      </c>
      <c r="G7">
        <v>59.2</v>
      </c>
      <c r="H7">
        <v>62.8</v>
      </c>
      <c r="I7">
        <v>59.6</v>
      </c>
      <c r="J7">
        <v>60.8</v>
      </c>
    </row>
    <row r="8" spans="1:10" x14ac:dyDescent="0.2">
      <c r="A8" t="s">
        <v>72</v>
      </c>
      <c r="B8" t="s">
        <v>74</v>
      </c>
      <c r="C8" t="s">
        <v>242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4"/>
  <dimension ref="A1:J8"/>
  <sheetViews>
    <sheetView workbookViewId="0">
      <selection activeCell="E18" sqref="E18"/>
    </sheetView>
  </sheetViews>
  <sheetFormatPr defaultRowHeight="12.75" x14ac:dyDescent="0.2"/>
  <sheetData>
    <row r="1" spans="1:10" x14ac:dyDescent="0.2">
      <c r="A1" t="s">
        <v>0</v>
      </c>
      <c r="C1" s="27">
        <v>44105</v>
      </c>
      <c r="D1" s="27">
        <v>44136</v>
      </c>
      <c r="E1" s="27">
        <v>44166</v>
      </c>
      <c r="F1" s="27">
        <v>44197</v>
      </c>
      <c r="G1" s="27">
        <v>44228</v>
      </c>
      <c r="H1" s="27">
        <v>44256</v>
      </c>
      <c r="I1" t="s">
        <v>117</v>
      </c>
      <c r="J1" t="s">
        <v>244</v>
      </c>
    </row>
    <row r="2" spans="1:10" x14ac:dyDescent="0.2">
      <c r="A2" t="s">
        <v>2</v>
      </c>
      <c r="B2" t="s">
        <v>3</v>
      </c>
      <c r="C2">
        <v>64</v>
      </c>
      <c r="D2">
        <v>51</v>
      </c>
      <c r="E2">
        <v>33</v>
      </c>
      <c r="F2">
        <v>56</v>
      </c>
      <c r="G2">
        <v>39</v>
      </c>
      <c r="H2">
        <v>48</v>
      </c>
      <c r="I2">
        <v>112</v>
      </c>
      <c r="J2">
        <v>143</v>
      </c>
    </row>
    <row r="3" spans="1:10" x14ac:dyDescent="0.2">
      <c r="A3" t="s">
        <v>4</v>
      </c>
      <c r="B3" t="s">
        <v>5</v>
      </c>
      <c r="C3">
        <v>222</v>
      </c>
      <c r="D3">
        <v>218</v>
      </c>
      <c r="E3">
        <v>163</v>
      </c>
      <c r="F3">
        <v>254</v>
      </c>
      <c r="G3">
        <v>177</v>
      </c>
      <c r="H3">
        <v>234</v>
      </c>
      <c r="I3">
        <v>157</v>
      </c>
      <c r="J3">
        <v>222</v>
      </c>
    </row>
    <row r="4" spans="1:10" x14ac:dyDescent="0.2">
      <c r="A4" t="s">
        <v>7</v>
      </c>
      <c r="B4" t="s">
        <v>14</v>
      </c>
      <c r="C4">
        <v>61.5</v>
      </c>
      <c r="D4">
        <v>56.3</v>
      </c>
      <c r="E4">
        <v>60.1</v>
      </c>
      <c r="F4">
        <v>60.4</v>
      </c>
      <c r="G4">
        <v>44.1</v>
      </c>
      <c r="H4">
        <v>53.7</v>
      </c>
      <c r="I4">
        <v>57</v>
      </c>
      <c r="J4">
        <v>53.7</v>
      </c>
    </row>
    <row r="5" spans="1:10" x14ac:dyDescent="0.2">
      <c r="A5" t="s">
        <v>7</v>
      </c>
      <c r="B5" t="s">
        <v>15</v>
      </c>
      <c r="C5">
        <v>38.5</v>
      </c>
      <c r="D5">
        <v>43.7</v>
      </c>
      <c r="E5">
        <v>39.9</v>
      </c>
      <c r="F5">
        <v>39.6</v>
      </c>
      <c r="G5">
        <v>55.9</v>
      </c>
      <c r="H5">
        <v>46.3</v>
      </c>
      <c r="I5">
        <v>43</v>
      </c>
      <c r="J5">
        <v>46.3</v>
      </c>
    </row>
    <row r="6" spans="1:10" x14ac:dyDescent="0.2">
      <c r="A6" t="s">
        <v>7</v>
      </c>
      <c r="B6" t="s">
        <v>87</v>
      </c>
      <c r="C6">
        <v>38.200000000000003</v>
      </c>
      <c r="D6">
        <v>41.9</v>
      </c>
      <c r="E6">
        <v>39.6</v>
      </c>
      <c r="F6">
        <v>37.4</v>
      </c>
      <c r="G6">
        <v>41.4</v>
      </c>
      <c r="H6">
        <v>49.7</v>
      </c>
      <c r="I6">
        <v>35</v>
      </c>
      <c r="J6">
        <v>42.8</v>
      </c>
    </row>
    <row r="7" spans="1:10" x14ac:dyDescent="0.2">
      <c r="A7" t="s">
        <v>7</v>
      </c>
      <c r="B7" t="s">
        <v>88</v>
      </c>
      <c r="C7">
        <v>61.8</v>
      </c>
      <c r="D7">
        <v>58.1</v>
      </c>
      <c r="E7">
        <v>60.4</v>
      </c>
      <c r="F7">
        <v>62.6</v>
      </c>
      <c r="G7">
        <v>58.6</v>
      </c>
      <c r="H7">
        <v>50.3</v>
      </c>
      <c r="I7">
        <v>65</v>
      </c>
      <c r="J7">
        <v>57.2</v>
      </c>
    </row>
    <row r="8" spans="1:10" x14ac:dyDescent="0.2">
      <c r="A8" t="s">
        <v>72</v>
      </c>
      <c r="B8" t="s">
        <v>74</v>
      </c>
      <c r="C8" t="s">
        <v>242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9"/>
  <sheetViews>
    <sheetView workbookViewId="0">
      <selection activeCell="E18" sqref="E18"/>
    </sheetView>
  </sheetViews>
  <sheetFormatPr defaultRowHeight="12.75" x14ac:dyDescent="0.2"/>
  <cols>
    <col min="2" max="2" width="14.85546875" bestFit="1" customWidth="1"/>
  </cols>
  <sheetData>
    <row r="1" spans="1:11" x14ac:dyDescent="0.2">
      <c r="A1" t="s">
        <v>0</v>
      </c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</row>
    <row r="2" spans="1:11" x14ac:dyDescent="0.2">
      <c r="A2" t="s">
        <v>2</v>
      </c>
      <c r="B2" t="s">
        <v>3</v>
      </c>
      <c r="C2">
        <v>5109</v>
      </c>
      <c r="D2">
        <v>135</v>
      </c>
      <c r="E2">
        <v>126</v>
      </c>
      <c r="F2">
        <v>89</v>
      </c>
      <c r="G2">
        <v>125</v>
      </c>
      <c r="H2">
        <v>94</v>
      </c>
      <c r="I2">
        <v>98</v>
      </c>
      <c r="J2">
        <v>345</v>
      </c>
      <c r="K2">
        <v>317</v>
      </c>
    </row>
    <row r="3" spans="1:11" x14ac:dyDescent="0.2">
      <c r="A3" t="s">
        <v>4</v>
      </c>
      <c r="B3" t="s">
        <v>5</v>
      </c>
      <c r="C3">
        <v>459</v>
      </c>
      <c r="D3">
        <v>458</v>
      </c>
      <c r="E3">
        <v>529</v>
      </c>
      <c r="F3">
        <v>414</v>
      </c>
      <c r="G3">
        <v>524</v>
      </c>
      <c r="H3">
        <v>434</v>
      </c>
      <c r="I3">
        <v>461</v>
      </c>
      <c r="J3">
        <v>465</v>
      </c>
      <c r="K3">
        <v>473</v>
      </c>
    </row>
    <row r="4" spans="1:11" x14ac:dyDescent="0.2">
      <c r="A4" t="s">
        <v>82</v>
      </c>
      <c r="B4" t="s">
        <v>202</v>
      </c>
      <c r="C4">
        <v>307</v>
      </c>
      <c r="D4">
        <v>236</v>
      </c>
      <c r="E4">
        <v>311</v>
      </c>
      <c r="F4">
        <v>251</v>
      </c>
      <c r="G4">
        <v>270</v>
      </c>
      <c r="H4">
        <v>257</v>
      </c>
      <c r="I4">
        <v>228</v>
      </c>
      <c r="J4">
        <v>307</v>
      </c>
      <c r="K4">
        <v>252</v>
      </c>
    </row>
    <row r="5" spans="1:11" x14ac:dyDescent="0.2">
      <c r="A5" t="s">
        <v>7</v>
      </c>
      <c r="B5" t="s">
        <v>202</v>
      </c>
      <c r="C5">
        <v>66.900000000000006</v>
      </c>
      <c r="D5">
        <v>51.5</v>
      </c>
      <c r="E5">
        <v>58.8</v>
      </c>
      <c r="F5">
        <v>60.7</v>
      </c>
      <c r="G5">
        <v>51.5</v>
      </c>
      <c r="H5">
        <v>59.3</v>
      </c>
      <c r="I5">
        <v>49.3</v>
      </c>
      <c r="J5">
        <v>66.099999999999994</v>
      </c>
      <c r="K5">
        <v>53.2</v>
      </c>
    </row>
    <row r="6" spans="1:11" x14ac:dyDescent="0.2">
      <c r="A6" t="s">
        <v>82</v>
      </c>
      <c r="B6" t="s">
        <v>203</v>
      </c>
      <c r="C6">
        <v>81</v>
      </c>
      <c r="D6">
        <v>155</v>
      </c>
      <c r="E6">
        <v>153</v>
      </c>
      <c r="F6">
        <v>133</v>
      </c>
      <c r="G6">
        <v>154</v>
      </c>
      <c r="H6">
        <v>112</v>
      </c>
      <c r="I6">
        <v>153</v>
      </c>
      <c r="J6">
        <v>75</v>
      </c>
      <c r="K6">
        <v>140</v>
      </c>
    </row>
    <row r="7" spans="1:11" x14ac:dyDescent="0.2">
      <c r="A7" t="s">
        <v>7</v>
      </c>
      <c r="B7" t="s">
        <v>203</v>
      </c>
      <c r="C7">
        <v>17.5</v>
      </c>
      <c r="D7">
        <v>33.799999999999997</v>
      </c>
      <c r="E7">
        <v>28.8</v>
      </c>
      <c r="F7">
        <v>32.299999999999997</v>
      </c>
      <c r="G7">
        <v>29.4</v>
      </c>
      <c r="H7">
        <v>25.8</v>
      </c>
      <c r="I7">
        <v>33.299999999999997</v>
      </c>
      <c r="J7">
        <v>16</v>
      </c>
      <c r="K7">
        <v>29.5</v>
      </c>
    </row>
    <row r="8" spans="1:11" x14ac:dyDescent="0.2">
      <c r="A8" t="s">
        <v>82</v>
      </c>
      <c r="B8" t="s">
        <v>204</v>
      </c>
      <c r="C8">
        <v>71</v>
      </c>
      <c r="D8">
        <v>67</v>
      </c>
      <c r="E8">
        <v>65</v>
      </c>
      <c r="F8">
        <v>29</v>
      </c>
      <c r="G8">
        <v>100</v>
      </c>
      <c r="H8">
        <v>65</v>
      </c>
      <c r="I8">
        <v>80</v>
      </c>
      <c r="J8">
        <v>83</v>
      </c>
      <c r="K8">
        <v>82</v>
      </c>
    </row>
    <row r="9" spans="1:11" x14ac:dyDescent="0.2">
      <c r="A9" t="s">
        <v>7</v>
      </c>
      <c r="B9" t="s">
        <v>204</v>
      </c>
      <c r="C9">
        <v>15.6</v>
      </c>
      <c r="D9">
        <v>14.7</v>
      </c>
      <c r="E9">
        <v>12.3</v>
      </c>
      <c r="F9">
        <v>7</v>
      </c>
      <c r="G9">
        <v>19.100000000000001</v>
      </c>
      <c r="H9">
        <v>15</v>
      </c>
      <c r="I9">
        <v>17.399999999999999</v>
      </c>
      <c r="J9">
        <v>17.8</v>
      </c>
      <c r="K9">
        <v>17.3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53"/>
  <sheetViews>
    <sheetView workbookViewId="0">
      <selection activeCell="E18" sqref="E18"/>
    </sheetView>
  </sheetViews>
  <sheetFormatPr defaultRowHeight="12.75" x14ac:dyDescent="0.2"/>
  <cols>
    <col min="2" max="2" width="30" customWidth="1"/>
  </cols>
  <sheetData>
    <row r="1" spans="1:18" x14ac:dyDescent="0.2">
      <c r="A1" t="s">
        <v>0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 t="s">
        <v>247</v>
      </c>
      <c r="J1" t="s">
        <v>248</v>
      </c>
      <c r="K1" s="27">
        <v>44105</v>
      </c>
      <c r="L1" s="27">
        <v>44136</v>
      </c>
      <c r="M1" s="27">
        <v>44166</v>
      </c>
      <c r="N1" s="27">
        <v>44197</v>
      </c>
      <c r="O1" s="27">
        <v>44228</v>
      </c>
      <c r="P1" s="27">
        <v>44256</v>
      </c>
      <c r="Q1" t="s">
        <v>117</v>
      </c>
      <c r="R1" t="s">
        <v>244</v>
      </c>
    </row>
    <row r="2" spans="1:18" x14ac:dyDescent="0.2">
      <c r="A2" t="s">
        <v>2</v>
      </c>
      <c r="B2" t="s">
        <v>3</v>
      </c>
      <c r="C2">
        <v>9314</v>
      </c>
      <c r="D2">
        <v>8948</v>
      </c>
      <c r="E2">
        <v>8987</v>
      </c>
      <c r="F2">
        <v>8749</v>
      </c>
      <c r="G2">
        <v>8715</v>
      </c>
      <c r="H2">
        <v>9231</v>
      </c>
      <c r="I2">
        <v>8813</v>
      </c>
      <c r="J2">
        <v>9207</v>
      </c>
      <c r="K2">
        <v>913</v>
      </c>
      <c r="L2">
        <v>750</v>
      </c>
      <c r="M2">
        <v>722</v>
      </c>
      <c r="N2">
        <v>769</v>
      </c>
      <c r="O2">
        <v>739</v>
      </c>
      <c r="P2">
        <v>726</v>
      </c>
      <c r="Q2">
        <v>2258</v>
      </c>
      <c r="R2">
        <v>2234</v>
      </c>
    </row>
    <row r="3" spans="1:18" x14ac:dyDescent="0.2">
      <c r="A3" t="s">
        <v>4</v>
      </c>
      <c r="B3" t="s">
        <v>5</v>
      </c>
      <c r="C3">
        <v>2790</v>
      </c>
      <c r="D3">
        <v>2835</v>
      </c>
      <c r="E3">
        <v>2909</v>
      </c>
      <c r="F3">
        <v>2972</v>
      </c>
      <c r="G3">
        <v>3019</v>
      </c>
      <c r="H3">
        <v>3025</v>
      </c>
      <c r="I3">
        <v>3018</v>
      </c>
      <c r="J3">
        <v>3057</v>
      </c>
      <c r="K3">
        <v>3040</v>
      </c>
      <c r="L3">
        <v>3040</v>
      </c>
      <c r="M3">
        <v>3125</v>
      </c>
      <c r="N3">
        <v>3125</v>
      </c>
      <c r="O3">
        <v>3125</v>
      </c>
      <c r="P3">
        <v>3134</v>
      </c>
      <c r="Q3">
        <v>2999</v>
      </c>
      <c r="R3">
        <v>3128</v>
      </c>
    </row>
    <row r="4" spans="1:18" x14ac:dyDescent="0.2">
      <c r="A4" t="s">
        <v>45</v>
      </c>
      <c r="B4" t="s">
        <v>201</v>
      </c>
      <c r="H4">
        <v>1.58</v>
      </c>
      <c r="J4">
        <v>1.51</v>
      </c>
      <c r="K4">
        <v>1.52</v>
      </c>
      <c r="L4">
        <v>1</v>
      </c>
      <c r="M4">
        <v>1.55</v>
      </c>
      <c r="N4">
        <v>1</v>
      </c>
      <c r="O4">
        <v>1</v>
      </c>
      <c r="P4">
        <v>1.7</v>
      </c>
      <c r="R4">
        <v>1.27</v>
      </c>
    </row>
    <row r="5" spans="1:18" x14ac:dyDescent="0.2">
      <c r="A5" t="s">
        <v>26</v>
      </c>
      <c r="B5" t="s">
        <v>179</v>
      </c>
    </row>
    <row r="6" spans="1:18" x14ac:dyDescent="0.2">
      <c r="A6" t="s">
        <v>0</v>
      </c>
      <c r="C6">
        <v>2015</v>
      </c>
      <c r="D6">
        <v>2016</v>
      </c>
      <c r="E6">
        <v>2017</v>
      </c>
      <c r="F6">
        <v>2018</v>
      </c>
      <c r="G6">
        <v>2019</v>
      </c>
      <c r="H6">
        <v>2020</v>
      </c>
      <c r="I6" t="s">
        <v>247</v>
      </c>
      <c r="J6" t="s">
        <v>248</v>
      </c>
      <c r="K6" s="27">
        <v>44105</v>
      </c>
      <c r="L6" s="27">
        <v>44136</v>
      </c>
      <c r="M6" s="27">
        <v>44166</v>
      </c>
      <c r="N6" s="27">
        <v>44197</v>
      </c>
      <c r="O6" s="27">
        <v>44228</v>
      </c>
      <c r="P6" s="27">
        <v>44256</v>
      </c>
      <c r="Q6" t="s">
        <v>117</v>
      </c>
      <c r="R6" t="s">
        <v>244</v>
      </c>
    </row>
    <row r="7" spans="1:18" x14ac:dyDescent="0.2">
      <c r="A7" t="s">
        <v>2</v>
      </c>
      <c r="B7" t="s">
        <v>3</v>
      </c>
      <c r="C7">
        <v>0</v>
      </c>
      <c r="D7">
        <v>0</v>
      </c>
      <c r="E7">
        <v>0</v>
      </c>
      <c r="F7">
        <v>7</v>
      </c>
      <c r="G7">
        <v>14</v>
      </c>
      <c r="H7">
        <v>26</v>
      </c>
      <c r="I7">
        <v>21</v>
      </c>
      <c r="J7">
        <v>20</v>
      </c>
      <c r="K7">
        <v>6</v>
      </c>
      <c r="L7">
        <v>1</v>
      </c>
      <c r="M7">
        <v>1</v>
      </c>
      <c r="N7">
        <v>1</v>
      </c>
      <c r="O7">
        <v>0</v>
      </c>
      <c r="P7">
        <v>2</v>
      </c>
      <c r="Q7">
        <v>9</v>
      </c>
      <c r="R7">
        <v>3</v>
      </c>
    </row>
    <row r="8" spans="1:18" x14ac:dyDescent="0.2">
      <c r="A8" t="s">
        <v>4</v>
      </c>
      <c r="B8" t="s">
        <v>5</v>
      </c>
      <c r="C8">
        <v>0</v>
      </c>
      <c r="D8">
        <v>0</v>
      </c>
      <c r="E8">
        <v>0</v>
      </c>
      <c r="F8">
        <v>12</v>
      </c>
      <c r="G8">
        <v>6</v>
      </c>
      <c r="H8">
        <v>8</v>
      </c>
      <c r="I8">
        <v>8</v>
      </c>
      <c r="J8">
        <v>7</v>
      </c>
      <c r="K8">
        <v>24</v>
      </c>
      <c r="L8">
        <v>8</v>
      </c>
      <c r="M8">
        <v>6</v>
      </c>
      <c r="N8">
        <v>5</v>
      </c>
      <c r="O8">
        <v>0</v>
      </c>
      <c r="P8">
        <v>9</v>
      </c>
      <c r="Q8">
        <v>8</v>
      </c>
      <c r="R8">
        <v>5</v>
      </c>
    </row>
    <row r="9" spans="1:18" x14ac:dyDescent="0.2">
      <c r="A9" t="s">
        <v>45</v>
      </c>
      <c r="B9" t="s">
        <v>201</v>
      </c>
      <c r="H9">
        <v>3.46</v>
      </c>
      <c r="J9">
        <v>3.34</v>
      </c>
      <c r="K9">
        <v>4.88</v>
      </c>
      <c r="L9">
        <v>1</v>
      </c>
      <c r="M9">
        <v>3</v>
      </c>
      <c r="N9">
        <v>1</v>
      </c>
      <c r="P9">
        <v>4.0999999999999996</v>
      </c>
      <c r="R9">
        <v>2.97</v>
      </c>
    </row>
    <row r="10" spans="1:18" x14ac:dyDescent="0.2">
      <c r="A10" t="s">
        <v>26</v>
      </c>
      <c r="B10" t="s">
        <v>180</v>
      </c>
    </row>
    <row r="11" spans="1:18" x14ac:dyDescent="0.2">
      <c r="A11" t="s">
        <v>0</v>
      </c>
      <c r="C11">
        <v>2015</v>
      </c>
      <c r="D11">
        <v>2016</v>
      </c>
      <c r="E11">
        <v>2017</v>
      </c>
      <c r="F11">
        <v>2018</v>
      </c>
      <c r="G11">
        <v>2019</v>
      </c>
      <c r="H11">
        <v>2020</v>
      </c>
      <c r="I11" t="s">
        <v>247</v>
      </c>
      <c r="J11" t="s">
        <v>248</v>
      </c>
      <c r="K11" s="27">
        <v>44105</v>
      </c>
      <c r="L11" s="27">
        <v>44136</v>
      </c>
      <c r="M11" s="27">
        <v>44166</v>
      </c>
      <c r="N11" s="27">
        <v>44197</v>
      </c>
      <c r="O11" s="27">
        <v>44228</v>
      </c>
      <c r="P11" s="27">
        <v>44256</v>
      </c>
      <c r="Q11" t="s">
        <v>117</v>
      </c>
      <c r="R11" t="s">
        <v>244</v>
      </c>
    </row>
    <row r="12" spans="1:18" x14ac:dyDescent="0.2">
      <c r="A12" t="s">
        <v>2</v>
      </c>
      <c r="B12" t="s">
        <v>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2">
      <c r="A13" t="s">
        <v>4</v>
      </c>
      <c r="B13" t="s">
        <v>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x14ac:dyDescent="0.2">
      <c r="A14" t="s">
        <v>45</v>
      </c>
      <c r="B14" t="s">
        <v>201</v>
      </c>
    </row>
    <row r="15" spans="1:18" x14ac:dyDescent="0.2">
      <c r="A15" t="s">
        <v>26</v>
      </c>
      <c r="B15" t="s">
        <v>181</v>
      </c>
    </row>
    <row r="16" spans="1:18" x14ac:dyDescent="0.2">
      <c r="A16" t="s">
        <v>0</v>
      </c>
      <c r="C16">
        <v>2015</v>
      </c>
      <c r="D16">
        <v>2016</v>
      </c>
      <c r="E16">
        <v>2017</v>
      </c>
      <c r="F16">
        <v>2018</v>
      </c>
      <c r="G16">
        <v>2019</v>
      </c>
      <c r="H16">
        <v>2020</v>
      </c>
      <c r="I16" t="s">
        <v>247</v>
      </c>
      <c r="J16" t="s">
        <v>248</v>
      </c>
      <c r="K16" s="27">
        <v>44105</v>
      </c>
      <c r="L16" s="27">
        <v>44136</v>
      </c>
      <c r="M16" s="27">
        <v>44166</v>
      </c>
      <c r="N16" s="27">
        <v>44197</v>
      </c>
      <c r="O16" s="27">
        <v>44228</v>
      </c>
      <c r="P16" s="27">
        <v>44256</v>
      </c>
      <c r="Q16" t="s">
        <v>117</v>
      </c>
      <c r="R16" t="s">
        <v>244</v>
      </c>
    </row>
    <row r="17" spans="1:18" x14ac:dyDescent="0.2">
      <c r="A17" t="s">
        <v>2</v>
      </c>
      <c r="B17" t="s"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4</v>
      </c>
      <c r="I17">
        <v>0</v>
      </c>
      <c r="J17">
        <v>4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x14ac:dyDescent="0.2">
      <c r="A18" t="s">
        <v>4</v>
      </c>
      <c r="B18" t="s">
        <v>5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  <c r="J18">
        <v>1</v>
      </c>
      <c r="K18">
        <v>0</v>
      </c>
      <c r="L18">
        <v>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x14ac:dyDescent="0.2">
      <c r="A19" t="s">
        <v>45</v>
      </c>
      <c r="B19" t="s">
        <v>201</v>
      </c>
      <c r="H19">
        <v>4.16</v>
      </c>
      <c r="J19">
        <v>4.16</v>
      </c>
      <c r="L19">
        <v>1</v>
      </c>
    </row>
    <row r="20" spans="1:18" x14ac:dyDescent="0.2">
      <c r="A20" t="s">
        <v>26</v>
      </c>
      <c r="B20" t="s">
        <v>182</v>
      </c>
    </row>
    <row r="21" spans="1:18" x14ac:dyDescent="0.2">
      <c r="A21" t="s">
        <v>0</v>
      </c>
      <c r="C21">
        <v>2015</v>
      </c>
      <c r="D21">
        <v>2016</v>
      </c>
      <c r="E21">
        <v>2017</v>
      </c>
      <c r="F21">
        <v>2018</v>
      </c>
      <c r="G21">
        <v>2019</v>
      </c>
      <c r="H21">
        <v>2020</v>
      </c>
      <c r="I21" t="s">
        <v>247</v>
      </c>
      <c r="J21" t="s">
        <v>248</v>
      </c>
      <c r="K21" s="27">
        <v>44105</v>
      </c>
      <c r="L21" s="27">
        <v>44136</v>
      </c>
      <c r="M21" s="27">
        <v>44166</v>
      </c>
      <c r="N21" s="27">
        <v>44197</v>
      </c>
      <c r="O21" s="27">
        <v>44228</v>
      </c>
      <c r="P21" s="27">
        <v>44256</v>
      </c>
      <c r="Q21" t="s">
        <v>117</v>
      </c>
      <c r="R21" t="s">
        <v>244</v>
      </c>
    </row>
    <row r="22" spans="1:18" x14ac:dyDescent="0.2">
      <c r="A22" t="s">
        <v>2</v>
      </c>
      <c r="B22" t="s">
        <v>3</v>
      </c>
      <c r="C22">
        <v>0</v>
      </c>
      <c r="D22">
        <v>0</v>
      </c>
      <c r="E22">
        <v>0</v>
      </c>
      <c r="F22">
        <v>0</v>
      </c>
      <c r="G22">
        <v>0</v>
      </c>
      <c r="H22">
        <v>3</v>
      </c>
      <c r="I22">
        <v>0</v>
      </c>
      <c r="J22">
        <v>3</v>
      </c>
      <c r="K22">
        <v>1</v>
      </c>
      <c r="L22">
        <v>0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x14ac:dyDescent="0.2">
      <c r="A23" t="s">
        <v>4</v>
      </c>
      <c r="B23" t="s">
        <v>5</v>
      </c>
      <c r="C23">
        <v>0</v>
      </c>
      <c r="D23">
        <v>0</v>
      </c>
      <c r="E23">
        <v>0</v>
      </c>
      <c r="F23">
        <v>0</v>
      </c>
      <c r="G23">
        <v>0</v>
      </c>
      <c r="H23">
        <v>4</v>
      </c>
      <c r="I23">
        <v>0</v>
      </c>
      <c r="J23">
        <v>2</v>
      </c>
      <c r="K23">
        <v>1</v>
      </c>
      <c r="L23">
        <v>0</v>
      </c>
      <c r="M23">
        <v>20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2">
      <c r="A24" t="s">
        <v>45</v>
      </c>
      <c r="B24" t="s">
        <v>201</v>
      </c>
      <c r="H24">
        <v>1.7</v>
      </c>
      <c r="J24">
        <v>1.7</v>
      </c>
      <c r="K24">
        <v>4</v>
      </c>
      <c r="M24">
        <v>1.56</v>
      </c>
    </row>
    <row r="25" spans="1:18" x14ac:dyDescent="0.2">
      <c r="A25" t="s">
        <v>26</v>
      </c>
      <c r="B25" t="s">
        <v>183</v>
      </c>
    </row>
    <row r="26" spans="1:18" x14ac:dyDescent="0.2">
      <c r="A26" t="s">
        <v>0</v>
      </c>
      <c r="C26">
        <v>2015</v>
      </c>
      <c r="D26">
        <v>2016</v>
      </c>
      <c r="E26">
        <v>2017</v>
      </c>
      <c r="F26">
        <v>2018</v>
      </c>
      <c r="G26">
        <v>2019</v>
      </c>
      <c r="H26">
        <v>2020</v>
      </c>
      <c r="I26" t="s">
        <v>247</v>
      </c>
      <c r="J26" t="s">
        <v>248</v>
      </c>
      <c r="K26" s="27">
        <v>44105</v>
      </c>
      <c r="L26" s="27">
        <v>44136</v>
      </c>
      <c r="M26" s="27">
        <v>44166</v>
      </c>
      <c r="N26" s="27">
        <v>44197</v>
      </c>
      <c r="O26" s="27">
        <v>44228</v>
      </c>
      <c r="P26" s="27">
        <v>44256</v>
      </c>
      <c r="Q26" t="s">
        <v>117</v>
      </c>
      <c r="R26" t="s">
        <v>244</v>
      </c>
    </row>
    <row r="27" spans="1:18" x14ac:dyDescent="0.2">
      <c r="A27" t="s">
        <v>2</v>
      </c>
      <c r="B27" t="s">
        <v>3</v>
      </c>
      <c r="C27">
        <v>0</v>
      </c>
      <c r="D27">
        <v>0</v>
      </c>
      <c r="E27">
        <v>0</v>
      </c>
      <c r="F27">
        <v>6</v>
      </c>
      <c r="G27">
        <v>7</v>
      </c>
      <c r="H27">
        <v>7</v>
      </c>
      <c r="I27">
        <v>10</v>
      </c>
      <c r="J27">
        <v>3</v>
      </c>
      <c r="K27">
        <v>1</v>
      </c>
      <c r="L27">
        <v>2</v>
      </c>
      <c r="M27">
        <v>0</v>
      </c>
      <c r="N27">
        <v>0</v>
      </c>
      <c r="O27">
        <v>0</v>
      </c>
      <c r="P27">
        <v>0</v>
      </c>
      <c r="Q27">
        <v>4</v>
      </c>
      <c r="R27">
        <v>0</v>
      </c>
    </row>
    <row r="28" spans="1:18" x14ac:dyDescent="0.2">
      <c r="A28" t="s">
        <v>4</v>
      </c>
      <c r="B28" t="s">
        <v>5</v>
      </c>
      <c r="C28">
        <v>0</v>
      </c>
      <c r="D28">
        <v>0</v>
      </c>
      <c r="E28">
        <v>0</v>
      </c>
      <c r="F28">
        <v>9</v>
      </c>
      <c r="G28">
        <v>4</v>
      </c>
      <c r="H28">
        <v>2</v>
      </c>
      <c r="I28">
        <v>4</v>
      </c>
      <c r="J28">
        <v>1</v>
      </c>
      <c r="K28">
        <v>3</v>
      </c>
      <c r="L28">
        <v>8</v>
      </c>
      <c r="M28">
        <v>0</v>
      </c>
      <c r="N28">
        <v>0</v>
      </c>
      <c r="O28">
        <v>0</v>
      </c>
      <c r="P28">
        <v>0</v>
      </c>
      <c r="Q28">
        <v>4</v>
      </c>
      <c r="R28">
        <v>0</v>
      </c>
    </row>
    <row r="29" spans="1:18" x14ac:dyDescent="0.2">
      <c r="A29" t="s">
        <v>45</v>
      </c>
      <c r="B29" t="s">
        <v>201</v>
      </c>
      <c r="H29">
        <v>1</v>
      </c>
      <c r="J29">
        <v>1</v>
      </c>
      <c r="K29">
        <v>1</v>
      </c>
      <c r="L29">
        <v>1</v>
      </c>
    </row>
    <row r="30" spans="1:18" x14ac:dyDescent="0.2">
      <c r="A30" t="s">
        <v>26</v>
      </c>
      <c r="B30" t="s">
        <v>184</v>
      </c>
    </row>
    <row r="31" spans="1:18" x14ac:dyDescent="0.2">
      <c r="A31" t="s">
        <v>0</v>
      </c>
      <c r="C31">
        <v>2015</v>
      </c>
      <c r="D31">
        <v>2016</v>
      </c>
      <c r="E31">
        <v>2017</v>
      </c>
      <c r="F31">
        <v>2018</v>
      </c>
      <c r="G31">
        <v>2019</v>
      </c>
      <c r="H31">
        <v>2020</v>
      </c>
      <c r="I31" t="s">
        <v>247</v>
      </c>
      <c r="J31" t="s">
        <v>248</v>
      </c>
      <c r="K31" s="27">
        <v>44105</v>
      </c>
      <c r="L31" s="27">
        <v>44136</v>
      </c>
      <c r="M31" s="27">
        <v>44166</v>
      </c>
      <c r="N31" s="27">
        <v>44197</v>
      </c>
      <c r="O31" s="27">
        <v>44228</v>
      </c>
      <c r="P31" s="27">
        <v>44256</v>
      </c>
      <c r="Q31" t="s">
        <v>117</v>
      </c>
      <c r="R31" t="s">
        <v>244</v>
      </c>
    </row>
    <row r="32" spans="1:18" x14ac:dyDescent="0.2">
      <c r="A32" t="s">
        <v>2</v>
      </c>
      <c r="B32" t="s">
        <v>3</v>
      </c>
      <c r="C32">
        <v>0</v>
      </c>
      <c r="D32">
        <v>0</v>
      </c>
      <c r="E32">
        <v>0</v>
      </c>
      <c r="F32">
        <v>0</v>
      </c>
      <c r="G32">
        <v>0</v>
      </c>
      <c r="H32">
        <v>62</v>
      </c>
      <c r="I32">
        <v>0</v>
      </c>
      <c r="J32">
        <v>80</v>
      </c>
      <c r="K32">
        <v>14</v>
      </c>
      <c r="L32">
        <v>13</v>
      </c>
      <c r="M32">
        <v>5</v>
      </c>
      <c r="N32">
        <v>7</v>
      </c>
      <c r="O32">
        <v>5</v>
      </c>
      <c r="P32">
        <v>6</v>
      </c>
      <c r="Q32">
        <v>0</v>
      </c>
      <c r="R32">
        <v>18</v>
      </c>
    </row>
    <row r="33" spans="1:18" x14ac:dyDescent="0.2">
      <c r="A33" t="s">
        <v>4</v>
      </c>
      <c r="B33" t="s">
        <v>5</v>
      </c>
      <c r="C33">
        <v>0</v>
      </c>
      <c r="D33">
        <v>0</v>
      </c>
      <c r="E33">
        <v>0</v>
      </c>
      <c r="F33">
        <v>0</v>
      </c>
      <c r="G33">
        <v>0</v>
      </c>
      <c r="H33">
        <v>42</v>
      </c>
      <c r="I33">
        <v>0</v>
      </c>
      <c r="J33">
        <v>38</v>
      </c>
      <c r="K33">
        <v>55</v>
      </c>
      <c r="L33">
        <v>53</v>
      </c>
      <c r="M33">
        <v>18</v>
      </c>
      <c r="N33">
        <v>38</v>
      </c>
      <c r="O33">
        <v>22</v>
      </c>
      <c r="P33">
        <v>32</v>
      </c>
      <c r="Q33">
        <v>0</v>
      </c>
      <c r="R33">
        <v>31</v>
      </c>
    </row>
    <row r="34" spans="1:18" x14ac:dyDescent="0.2">
      <c r="A34" t="s">
        <v>45</v>
      </c>
      <c r="B34" t="s">
        <v>201</v>
      </c>
      <c r="H34">
        <v>1.1499999999999999</v>
      </c>
      <c r="J34">
        <v>1.1100000000000001</v>
      </c>
      <c r="K34">
        <v>0</v>
      </c>
      <c r="L34">
        <v>1</v>
      </c>
      <c r="M34">
        <v>1</v>
      </c>
      <c r="N34">
        <v>1</v>
      </c>
      <c r="O34">
        <v>1</v>
      </c>
      <c r="P34">
        <v>1</v>
      </c>
      <c r="R34">
        <v>1</v>
      </c>
    </row>
    <row r="35" spans="1:18" x14ac:dyDescent="0.2">
      <c r="A35" t="s">
        <v>26</v>
      </c>
      <c r="B35" t="s">
        <v>185</v>
      </c>
    </row>
    <row r="36" spans="1:18" x14ac:dyDescent="0.2">
      <c r="A36" t="s">
        <v>0</v>
      </c>
      <c r="C36">
        <v>2015</v>
      </c>
      <c r="D36">
        <v>2016</v>
      </c>
      <c r="E36">
        <v>2017</v>
      </c>
      <c r="F36">
        <v>2018</v>
      </c>
      <c r="G36">
        <v>2019</v>
      </c>
      <c r="H36">
        <v>2020</v>
      </c>
      <c r="I36" t="s">
        <v>247</v>
      </c>
      <c r="J36" t="s">
        <v>248</v>
      </c>
      <c r="K36" s="27">
        <v>44105</v>
      </c>
      <c r="L36" s="27">
        <v>44136</v>
      </c>
      <c r="M36" s="27">
        <v>44166</v>
      </c>
      <c r="N36" s="27">
        <v>44197</v>
      </c>
      <c r="O36" s="27">
        <v>44228</v>
      </c>
      <c r="P36" s="27">
        <v>44256</v>
      </c>
      <c r="Q36" t="s">
        <v>117</v>
      </c>
      <c r="R36" t="s">
        <v>244</v>
      </c>
    </row>
    <row r="37" spans="1:18" x14ac:dyDescent="0.2">
      <c r="A37" t="s">
        <v>2</v>
      </c>
      <c r="B37" t="s">
        <v>3</v>
      </c>
      <c r="C37">
        <v>0</v>
      </c>
      <c r="D37">
        <v>0</v>
      </c>
      <c r="E37">
        <v>0</v>
      </c>
      <c r="F37">
        <v>0</v>
      </c>
      <c r="G37">
        <v>10</v>
      </c>
      <c r="H37">
        <v>1</v>
      </c>
      <c r="I37">
        <v>8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</row>
    <row r="38" spans="1:18" x14ac:dyDescent="0.2">
      <c r="A38" t="s">
        <v>4</v>
      </c>
      <c r="B38" t="s">
        <v>5</v>
      </c>
      <c r="C38">
        <v>0</v>
      </c>
      <c r="D38">
        <v>0</v>
      </c>
      <c r="E38">
        <v>0</v>
      </c>
      <c r="F38">
        <v>0</v>
      </c>
      <c r="G38">
        <v>4</v>
      </c>
      <c r="H38">
        <v>1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</v>
      </c>
      <c r="R38">
        <v>0</v>
      </c>
    </row>
    <row r="39" spans="1:18" x14ac:dyDescent="0.2">
      <c r="A39" t="s">
        <v>45</v>
      </c>
      <c r="B39" t="s">
        <v>201</v>
      </c>
    </row>
    <row r="40" spans="1:18" x14ac:dyDescent="0.2">
      <c r="A40" t="s">
        <v>26</v>
      </c>
      <c r="B40" t="s">
        <v>186</v>
      </c>
    </row>
    <row r="41" spans="1:18" x14ac:dyDescent="0.2">
      <c r="A41" t="s">
        <v>0</v>
      </c>
      <c r="C41">
        <v>2015</v>
      </c>
      <c r="D41">
        <v>2016</v>
      </c>
      <c r="E41">
        <v>2017</v>
      </c>
      <c r="F41">
        <v>2018</v>
      </c>
      <c r="G41">
        <v>2019</v>
      </c>
      <c r="H41">
        <v>2020</v>
      </c>
      <c r="I41" t="s">
        <v>247</v>
      </c>
      <c r="J41" t="s">
        <v>248</v>
      </c>
      <c r="K41" s="27">
        <v>44105</v>
      </c>
      <c r="L41" s="27">
        <v>44136</v>
      </c>
      <c r="M41" s="27">
        <v>44166</v>
      </c>
      <c r="N41" s="27">
        <v>44197</v>
      </c>
      <c r="O41" s="27">
        <v>44228</v>
      </c>
      <c r="P41" s="27">
        <v>44256</v>
      </c>
      <c r="Q41" t="s">
        <v>117</v>
      </c>
      <c r="R41" t="s">
        <v>244</v>
      </c>
    </row>
    <row r="42" spans="1:18" x14ac:dyDescent="0.2">
      <c r="A42" t="s">
        <v>2</v>
      </c>
      <c r="B42" t="s">
        <v>3</v>
      </c>
      <c r="C42">
        <v>0</v>
      </c>
      <c r="D42">
        <v>0</v>
      </c>
      <c r="E42">
        <v>0</v>
      </c>
      <c r="F42">
        <v>1</v>
      </c>
      <c r="G42">
        <v>5</v>
      </c>
      <c r="H42">
        <v>1</v>
      </c>
      <c r="I42">
        <v>5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x14ac:dyDescent="0.2">
      <c r="A43" t="s">
        <v>4</v>
      </c>
      <c r="B43" t="s">
        <v>5</v>
      </c>
      <c r="C43">
        <v>0</v>
      </c>
      <c r="D43">
        <v>0</v>
      </c>
      <c r="E43">
        <v>0</v>
      </c>
      <c r="F43">
        <v>0</v>
      </c>
      <c r="G43">
        <v>2</v>
      </c>
      <c r="H43">
        <v>1</v>
      </c>
      <c r="I43">
        <v>2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x14ac:dyDescent="0.2">
      <c r="A44" t="s">
        <v>45</v>
      </c>
      <c r="B44" t="s">
        <v>201</v>
      </c>
    </row>
    <row r="45" spans="1:18" x14ac:dyDescent="0.2">
      <c r="A45" t="s">
        <v>26</v>
      </c>
      <c r="B45" t="s">
        <v>187</v>
      </c>
    </row>
    <row r="46" spans="1:18" x14ac:dyDescent="0.2">
      <c r="A46" t="s">
        <v>0</v>
      </c>
      <c r="C46">
        <v>2015</v>
      </c>
      <c r="D46">
        <v>2016</v>
      </c>
      <c r="E46">
        <v>2017</v>
      </c>
      <c r="F46">
        <v>2018</v>
      </c>
      <c r="G46">
        <v>2019</v>
      </c>
      <c r="H46">
        <v>2020</v>
      </c>
      <c r="I46" t="s">
        <v>247</v>
      </c>
      <c r="J46" t="s">
        <v>248</v>
      </c>
      <c r="K46" s="27">
        <v>44105</v>
      </c>
      <c r="L46" s="27">
        <v>44136</v>
      </c>
      <c r="M46" s="27">
        <v>44166</v>
      </c>
      <c r="N46" s="27">
        <v>44197</v>
      </c>
      <c r="O46" s="27">
        <v>44228</v>
      </c>
      <c r="P46" s="27">
        <v>44256</v>
      </c>
      <c r="Q46" t="s">
        <v>117</v>
      </c>
      <c r="R46" t="s">
        <v>244</v>
      </c>
    </row>
    <row r="47" spans="1:18" x14ac:dyDescent="0.2">
      <c r="A47" t="s">
        <v>2</v>
      </c>
      <c r="B47" t="s">
        <v>3</v>
      </c>
      <c r="C47">
        <v>0</v>
      </c>
      <c r="D47">
        <v>0</v>
      </c>
      <c r="E47">
        <v>0</v>
      </c>
      <c r="F47">
        <v>18</v>
      </c>
      <c r="G47">
        <v>88</v>
      </c>
      <c r="H47">
        <v>49</v>
      </c>
      <c r="I47">
        <v>82</v>
      </c>
      <c r="J47">
        <v>27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22</v>
      </c>
      <c r="R47">
        <v>0</v>
      </c>
    </row>
    <row r="48" spans="1:18" x14ac:dyDescent="0.2">
      <c r="A48" t="s">
        <v>4</v>
      </c>
      <c r="B48" t="s">
        <v>5</v>
      </c>
      <c r="C48">
        <v>0</v>
      </c>
      <c r="D48">
        <v>0</v>
      </c>
      <c r="E48">
        <v>0</v>
      </c>
      <c r="F48">
        <v>28</v>
      </c>
      <c r="G48">
        <v>33</v>
      </c>
      <c r="H48">
        <v>32</v>
      </c>
      <c r="I48">
        <v>31</v>
      </c>
      <c r="J48">
        <v>31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32</v>
      </c>
      <c r="R48">
        <v>0</v>
      </c>
    </row>
    <row r="49" spans="1:3" x14ac:dyDescent="0.2">
      <c r="A49" t="s">
        <v>45</v>
      </c>
      <c r="B49" t="s">
        <v>201</v>
      </c>
    </row>
    <row r="50" spans="1:3" x14ac:dyDescent="0.2">
      <c r="A50" t="s">
        <v>72</v>
      </c>
      <c r="B50" t="s">
        <v>73</v>
      </c>
    </row>
    <row r="51" spans="1:3" x14ac:dyDescent="0.2">
      <c r="A51" t="s">
        <v>72</v>
      </c>
      <c r="B51" t="s">
        <v>79</v>
      </c>
    </row>
    <row r="52" spans="1:3" x14ac:dyDescent="0.2">
      <c r="A52" t="s">
        <v>72</v>
      </c>
      <c r="B52" t="s">
        <v>80</v>
      </c>
    </row>
    <row r="53" spans="1:3" x14ac:dyDescent="0.2">
      <c r="A53" t="s">
        <v>72</v>
      </c>
      <c r="B53" t="s">
        <v>74</v>
      </c>
      <c r="C53" t="s">
        <v>242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39"/>
  <sheetViews>
    <sheetView workbookViewId="0">
      <selection activeCell="E18" sqref="E18"/>
    </sheetView>
  </sheetViews>
  <sheetFormatPr defaultRowHeight="12.75" x14ac:dyDescent="0.2"/>
  <cols>
    <col min="2" max="2" width="39.85546875" customWidth="1"/>
    <col min="4" max="4" width="9.140625" customWidth="1"/>
  </cols>
  <sheetData>
    <row r="1" spans="1:11" x14ac:dyDescent="0.2">
      <c r="A1" t="s">
        <v>0</v>
      </c>
      <c r="C1" t="s">
        <v>1</v>
      </c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 t="s">
        <v>247</v>
      </c>
      <c r="K1" t="s">
        <v>248</v>
      </c>
    </row>
    <row r="2" spans="1:11" x14ac:dyDescent="0.2">
      <c r="A2" t="s">
        <v>2</v>
      </c>
      <c r="B2" t="s">
        <v>3</v>
      </c>
      <c r="C2">
        <v>208639</v>
      </c>
      <c r="D2">
        <v>9314</v>
      </c>
      <c r="E2">
        <v>8948</v>
      </c>
      <c r="F2">
        <v>8987</v>
      </c>
      <c r="G2">
        <v>8749</v>
      </c>
      <c r="H2">
        <v>8715</v>
      </c>
      <c r="I2">
        <v>9231</v>
      </c>
      <c r="J2">
        <v>8813</v>
      </c>
      <c r="K2">
        <v>9207</v>
      </c>
    </row>
    <row r="3" spans="1:11" x14ac:dyDescent="0.2">
      <c r="A3" t="s">
        <v>4</v>
      </c>
      <c r="B3" t="s">
        <v>5</v>
      </c>
      <c r="C3">
        <v>2650</v>
      </c>
      <c r="D3">
        <v>2790</v>
      </c>
      <c r="E3">
        <v>2835</v>
      </c>
      <c r="F3">
        <v>2909</v>
      </c>
      <c r="G3">
        <v>2972</v>
      </c>
      <c r="H3">
        <v>3019</v>
      </c>
      <c r="I3">
        <v>3025</v>
      </c>
      <c r="J3">
        <v>3018</v>
      </c>
      <c r="K3">
        <v>3057</v>
      </c>
    </row>
    <row r="4" spans="1:11" x14ac:dyDescent="0.2">
      <c r="A4" t="s">
        <v>7</v>
      </c>
      <c r="B4" t="s">
        <v>14</v>
      </c>
      <c r="C4">
        <v>49</v>
      </c>
      <c r="D4">
        <v>48.9</v>
      </c>
      <c r="E4">
        <v>48.8</v>
      </c>
      <c r="F4">
        <v>49</v>
      </c>
      <c r="G4">
        <v>49.1</v>
      </c>
      <c r="H4">
        <v>49.2</v>
      </c>
      <c r="I4">
        <v>49</v>
      </c>
      <c r="J4">
        <v>49.1</v>
      </c>
      <c r="K4">
        <v>49.2</v>
      </c>
    </row>
    <row r="5" spans="1:11" x14ac:dyDescent="0.2">
      <c r="A5" t="s">
        <v>7</v>
      </c>
      <c r="B5" t="s">
        <v>15</v>
      </c>
      <c r="C5">
        <v>51</v>
      </c>
      <c r="D5">
        <v>51.1</v>
      </c>
      <c r="E5">
        <v>51.2</v>
      </c>
      <c r="F5">
        <v>51</v>
      </c>
      <c r="G5">
        <v>50.9</v>
      </c>
      <c r="H5">
        <v>50.8</v>
      </c>
      <c r="I5">
        <v>51</v>
      </c>
      <c r="J5">
        <v>50.9</v>
      </c>
      <c r="K5">
        <v>50.8</v>
      </c>
    </row>
    <row r="6" spans="1:11" x14ac:dyDescent="0.2">
      <c r="A6" t="s">
        <v>7</v>
      </c>
      <c r="B6" t="s">
        <v>66</v>
      </c>
      <c r="C6">
        <v>5.7</v>
      </c>
      <c r="D6">
        <v>6.3</v>
      </c>
      <c r="E6">
        <v>6.1</v>
      </c>
      <c r="F6">
        <v>5.6</v>
      </c>
      <c r="G6">
        <v>4.7</v>
      </c>
      <c r="H6">
        <v>3.8</v>
      </c>
      <c r="I6">
        <v>3.2</v>
      </c>
      <c r="J6">
        <v>3.8</v>
      </c>
      <c r="K6">
        <v>3.1</v>
      </c>
    </row>
    <row r="7" spans="1:11" x14ac:dyDescent="0.2">
      <c r="A7" t="s">
        <v>7</v>
      </c>
      <c r="B7" t="s">
        <v>67</v>
      </c>
      <c r="C7">
        <v>11.4</v>
      </c>
      <c r="D7">
        <v>11.9</v>
      </c>
      <c r="E7">
        <v>10.9</v>
      </c>
      <c r="F7">
        <v>10.4</v>
      </c>
      <c r="G7">
        <v>9.6</v>
      </c>
      <c r="H7">
        <v>8.4</v>
      </c>
      <c r="I7">
        <v>8.6</v>
      </c>
      <c r="J7">
        <v>8.6</v>
      </c>
      <c r="K7">
        <v>8.1</v>
      </c>
    </row>
    <row r="8" spans="1:11" x14ac:dyDescent="0.2">
      <c r="A8" t="s">
        <v>7</v>
      </c>
      <c r="B8" t="s">
        <v>87</v>
      </c>
      <c r="C8">
        <v>27.2</v>
      </c>
      <c r="D8">
        <v>27.6</v>
      </c>
      <c r="E8">
        <v>28</v>
      </c>
      <c r="F8">
        <v>28.6</v>
      </c>
      <c r="G8">
        <v>28.8</v>
      </c>
      <c r="H8">
        <v>28.6</v>
      </c>
      <c r="I8">
        <v>27.3</v>
      </c>
      <c r="J8">
        <v>28.3</v>
      </c>
      <c r="K8">
        <v>27.1</v>
      </c>
    </row>
    <row r="9" spans="1:11" x14ac:dyDescent="0.2">
      <c r="A9" t="s">
        <v>7</v>
      </c>
      <c r="B9" t="s">
        <v>88</v>
      </c>
      <c r="C9">
        <v>72.8</v>
      </c>
      <c r="D9">
        <v>72.400000000000006</v>
      </c>
      <c r="E9">
        <v>72</v>
      </c>
      <c r="F9">
        <v>71.400000000000006</v>
      </c>
      <c r="G9">
        <v>71.2</v>
      </c>
      <c r="H9">
        <v>71.400000000000006</v>
      </c>
      <c r="I9">
        <v>72.7</v>
      </c>
      <c r="J9">
        <v>71.7</v>
      </c>
      <c r="K9">
        <v>72.900000000000006</v>
      </c>
    </row>
    <row r="10" spans="1:11" x14ac:dyDescent="0.2">
      <c r="A10" t="s">
        <v>26</v>
      </c>
      <c r="B10" t="s">
        <v>209</v>
      </c>
    </row>
    <row r="11" spans="1:11" x14ac:dyDescent="0.2">
      <c r="A11" t="s">
        <v>0</v>
      </c>
      <c r="C11" t="s">
        <v>1</v>
      </c>
      <c r="D11">
        <v>2015</v>
      </c>
      <c r="E11">
        <v>2016</v>
      </c>
      <c r="F11">
        <v>2017</v>
      </c>
      <c r="G11">
        <v>2018</v>
      </c>
      <c r="H11">
        <v>2019</v>
      </c>
      <c r="I11">
        <v>2020</v>
      </c>
      <c r="J11" t="s">
        <v>247</v>
      </c>
      <c r="K11" t="s">
        <v>248</v>
      </c>
    </row>
    <row r="12" spans="1:11" x14ac:dyDescent="0.2">
      <c r="A12" t="s">
        <v>2</v>
      </c>
      <c r="B12" t="s">
        <v>3</v>
      </c>
      <c r="C12">
        <v>3504</v>
      </c>
      <c r="D12">
        <v>0</v>
      </c>
      <c r="E12">
        <v>0</v>
      </c>
      <c r="F12">
        <v>618</v>
      </c>
      <c r="G12">
        <v>994</v>
      </c>
      <c r="H12">
        <v>855</v>
      </c>
      <c r="I12">
        <v>863</v>
      </c>
      <c r="J12">
        <v>871</v>
      </c>
      <c r="K12">
        <v>804</v>
      </c>
    </row>
    <row r="13" spans="1:11" x14ac:dyDescent="0.2">
      <c r="A13" t="s">
        <v>4</v>
      </c>
      <c r="B13" t="s">
        <v>5</v>
      </c>
      <c r="C13">
        <v>307</v>
      </c>
      <c r="D13">
        <v>0</v>
      </c>
      <c r="E13">
        <v>0</v>
      </c>
      <c r="F13">
        <v>347</v>
      </c>
      <c r="G13">
        <v>338</v>
      </c>
      <c r="H13">
        <v>294</v>
      </c>
      <c r="I13">
        <v>279</v>
      </c>
      <c r="J13">
        <v>297</v>
      </c>
      <c r="K13">
        <v>265</v>
      </c>
    </row>
    <row r="14" spans="1:11" x14ac:dyDescent="0.2">
      <c r="A14" t="s">
        <v>7</v>
      </c>
      <c r="B14" t="s">
        <v>14</v>
      </c>
      <c r="C14">
        <v>49.3</v>
      </c>
      <c r="D14">
        <v>0</v>
      </c>
      <c r="E14">
        <v>0</v>
      </c>
      <c r="F14">
        <v>49.8</v>
      </c>
      <c r="G14">
        <v>47.1</v>
      </c>
      <c r="H14">
        <v>50.9</v>
      </c>
      <c r="I14">
        <v>48.9</v>
      </c>
      <c r="J14">
        <v>49.4</v>
      </c>
      <c r="K14">
        <v>49.4</v>
      </c>
    </row>
    <row r="15" spans="1:11" x14ac:dyDescent="0.2">
      <c r="A15" t="s">
        <v>7</v>
      </c>
      <c r="B15" t="s">
        <v>15</v>
      </c>
      <c r="C15">
        <v>50.7</v>
      </c>
      <c r="D15">
        <v>0</v>
      </c>
      <c r="E15">
        <v>0</v>
      </c>
      <c r="F15">
        <v>50.2</v>
      </c>
      <c r="G15">
        <v>52.9</v>
      </c>
      <c r="H15">
        <v>49.1</v>
      </c>
      <c r="I15">
        <v>51.1</v>
      </c>
      <c r="J15">
        <v>50.6</v>
      </c>
      <c r="K15">
        <v>50.6</v>
      </c>
    </row>
    <row r="16" spans="1:11" x14ac:dyDescent="0.2">
      <c r="A16" t="s">
        <v>7</v>
      </c>
      <c r="B16" t="s">
        <v>66</v>
      </c>
      <c r="C16">
        <v>28.4</v>
      </c>
      <c r="D16">
        <v>0</v>
      </c>
      <c r="E16">
        <v>0</v>
      </c>
      <c r="F16">
        <v>31.7</v>
      </c>
      <c r="G16">
        <v>30.1</v>
      </c>
      <c r="H16">
        <v>28.4</v>
      </c>
      <c r="I16">
        <v>23.9</v>
      </c>
      <c r="J16">
        <v>28.1</v>
      </c>
      <c r="K16">
        <v>23.2</v>
      </c>
    </row>
    <row r="17" spans="1:11" x14ac:dyDescent="0.2">
      <c r="A17" t="s">
        <v>7</v>
      </c>
      <c r="B17" t="s">
        <v>67</v>
      </c>
      <c r="C17">
        <v>71.599999999999994</v>
      </c>
      <c r="D17">
        <v>0</v>
      </c>
      <c r="E17">
        <v>0</v>
      </c>
      <c r="F17">
        <v>68.3</v>
      </c>
      <c r="G17">
        <v>69.900000000000006</v>
      </c>
      <c r="H17">
        <v>71.599999999999994</v>
      </c>
      <c r="I17">
        <v>76.099999999999994</v>
      </c>
      <c r="J17">
        <v>71.900000000000006</v>
      </c>
      <c r="K17">
        <v>76.8</v>
      </c>
    </row>
    <row r="18" spans="1:11" x14ac:dyDescent="0.2">
      <c r="A18" t="s">
        <v>7</v>
      </c>
      <c r="B18" t="s">
        <v>87</v>
      </c>
      <c r="C18">
        <v>28.4</v>
      </c>
      <c r="D18">
        <v>0</v>
      </c>
      <c r="E18">
        <v>0</v>
      </c>
      <c r="F18">
        <v>31.7</v>
      </c>
      <c r="G18">
        <v>30.1</v>
      </c>
      <c r="H18">
        <v>28.4</v>
      </c>
      <c r="I18">
        <v>23.9</v>
      </c>
      <c r="J18">
        <v>28.1</v>
      </c>
      <c r="K18">
        <v>23.2</v>
      </c>
    </row>
    <row r="19" spans="1:11" x14ac:dyDescent="0.2">
      <c r="A19" t="s">
        <v>7</v>
      </c>
      <c r="B19" t="s">
        <v>88</v>
      </c>
      <c r="C19">
        <v>71.599999999999994</v>
      </c>
      <c r="D19">
        <v>0</v>
      </c>
      <c r="E19">
        <v>0</v>
      </c>
      <c r="F19">
        <v>68.3</v>
      </c>
      <c r="G19">
        <v>69.900000000000006</v>
      </c>
      <c r="H19">
        <v>71.599999999999994</v>
      </c>
      <c r="I19">
        <v>76.099999999999994</v>
      </c>
      <c r="J19">
        <v>71.900000000000006</v>
      </c>
      <c r="K19">
        <v>76.8</v>
      </c>
    </row>
    <row r="20" spans="1:11" x14ac:dyDescent="0.2">
      <c r="A20" t="s">
        <v>26</v>
      </c>
      <c r="B20" t="s">
        <v>210</v>
      </c>
    </row>
    <row r="21" spans="1:11" x14ac:dyDescent="0.2">
      <c r="A21" t="s">
        <v>0</v>
      </c>
      <c r="C21" t="s">
        <v>1</v>
      </c>
      <c r="D21">
        <v>2015</v>
      </c>
      <c r="E21">
        <v>2016</v>
      </c>
      <c r="F21">
        <v>2017</v>
      </c>
      <c r="G21">
        <v>2018</v>
      </c>
      <c r="H21">
        <v>2019</v>
      </c>
      <c r="I21">
        <v>2020</v>
      </c>
      <c r="J21" t="s">
        <v>247</v>
      </c>
      <c r="K21" t="s">
        <v>248</v>
      </c>
    </row>
    <row r="22" spans="1:11" x14ac:dyDescent="0.2">
      <c r="A22" t="s">
        <v>2</v>
      </c>
      <c r="B22" t="s">
        <v>3</v>
      </c>
      <c r="C22">
        <v>848</v>
      </c>
      <c r="D22">
        <v>0</v>
      </c>
      <c r="E22">
        <v>0</v>
      </c>
      <c r="F22">
        <v>75</v>
      </c>
      <c r="G22">
        <v>160</v>
      </c>
      <c r="H22">
        <v>202</v>
      </c>
      <c r="I22">
        <v>320</v>
      </c>
      <c r="J22">
        <v>214</v>
      </c>
      <c r="K22">
        <v>355</v>
      </c>
    </row>
    <row r="23" spans="1:11" x14ac:dyDescent="0.2">
      <c r="A23" t="s">
        <v>4</v>
      </c>
      <c r="B23" t="s">
        <v>5</v>
      </c>
      <c r="C23">
        <v>81</v>
      </c>
      <c r="D23">
        <v>0</v>
      </c>
      <c r="E23">
        <v>0</v>
      </c>
      <c r="F23">
        <v>44</v>
      </c>
      <c r="G23">
        <v>59</v>
      </c>
      <c r="H23">
        <v>78</v>
      </c>
      <c r="I23">
        <v>111</v>
      </c>
      <c r="J23">
        <v>80</v>
      </c>
      <c r="K23">
        <v>128</v>
      </c>
    </row>
    <row r="24" spans="1:11" x14ac:dyDescent="0.2">
      <c r="A24" t="s">
        <v>7</v>
      </c>
      <c r="B24" t="s">
        <v>14</v>
      </c>
      <c r="C24">
        <v>60.3</v>
      </c>
      <c r="D24">
        <v>0</v>
      </c>
      <c r="E24">
        <v>0</v>
      </c>
      <c r="F24">
        <v>58.1</v>
      </c>
      <c r="G24">
        <v>70.599999999999994</v>
      </c>
      <c r="H24">
        <v>56.3</v>
      </c>
      <c r="I24">
        <v>59.4</v>
      </c>
      <c r="J24">
        <v>58.2</v>
      </c>
      <c r="K24">
        <v>59.5</v>
      </c>
    </row>
    <row r="25" spans="1:11" x14ac:dyDescent="0.2">
      <c r="A25" t="s">
        <v>7</v>
      </c>
      <c r="B25" t="s">
        <v>15</v>
      </c>
      <c r="C25">
        <v>39.700000000000003</v>
      </c>
      <c r="D25">
        <v>0</v>
      </c>
      <c r="E25">
        <v>0</v>
      </c>
      <c r="F25">
        <v>41.9</v>
      </c>
      <c r="G25">
        <v>29.4</v>
      </c>
      <c r="H25">
        <v>43.7</v>
      </c>
      <c r="I25">
        <v>40.6</v>
      </c>
      <c r="J25">
        <v>41.8</v>
      </c>
      <c r="K25">
        <v>40.5</v>
      </c>
    </row>
    <row r="26" spans="1:11" x14ac:dyDescent="0.2">
      <c r="A26" t="s">
        <v>7</v>
      </c>
      <c r="B26" t="s">
        <v>66</v>
      </c>
      <c r="C26">
        <v>1.1000000000000001</v>
      </c>
      <c r="D26">
        <v>0</v>
      </c>
      <c r="E26">
        <v>0</v>
      </c>
      <c r="F26">
        <v>1.4</v>
      </c>
      <c r="G26">
        <v>3.9</v>
      </c>
      <c r="H26">
        <v>0</v>
      </c>
      <c r="I26">
        <v>0.6</v>
      </c>
      <c r="J26">
        <v>0</v>
      </c>
      <c r="K26">
        <v>0.6</v>
      </c>
    </row>
    <row r="27" spans="1:11" x14ac:dyDescent="0.2">
      <c r="A27" t="s">
        <v>7</v>
      </c>
      <c r="B27" t="s">
        <v>67</v>
      </c>
      <c r="C27">
        <v>0.7</v>
      </c>
      <c r="D27">
        <v>0</v>
      </c>
      <c r="E27">
        <v>0</v>
      </c>
      <c r="F27">
        <v>3.1</v>
      </c>
      <c r="G27">
        <v>0.4</v>
      </c>
      <c r="H27">
        <v>0.5</v>
      </c>
      <c r="I27">
        <v>0.7</v>
      </c>
      <c r="J27">
        <v>0</v>
      </c>
      <c r="K27">
        <v>0.6</v>
      </c>
    </row>
    <row r="28" spans="1:11" x14ac:dyDescent="0.2">
      <c r="A28" t="s">
        <v>7</v>
      </c>
      <c r="B28" t="s">
        <v>87</v>
      </c>
      <c r="C28">
        <v>37.4</v>
      </c>
      <c r="D28">
        <v>0</v>
      </c>
      <c r="E28">
        <v>0</v>
      </c>
      <c r="F28">
        <v>35.5</v>
      </c>
      <c r="G28">
        <v>36.6</v>
      </c>
      <c r="H28">
        <v>38.6</v>
      </c>
      <c r="I28">
        <v>36.9</v>
      </c>
      <c r="J28">
        <v>38.799999999999997</v>
      </c>
      <c r="K28">
        <v>38.299999999999997</v>
      </c>
    </row>
    <row r="29" spans="1:11" x14ac:dyDescent="0.2">
      <c r="A29" t="s">
        <v>7</v>
      </c>
      <c r="B29" t="s">
        <v>88</v>
      </c>
      <c r="C29">
        <v>62.6</v>
      </c>
      <c r="D29">
        <v>0</v>
      </c>
      <c r="E29">
        <v>0</v>
      </c>
      <c r="F29">
        <v>64.5</v>
      </c>
      <c r="G29">
        <v>63.4</v>
      </c>
      <c r="H29">
        <v>61.4</v>
      </c>
      <c r="I29">
        <v>63.1</v>
      </c>
      <c r="J29">
        <v>61.2</v>
      </c>
      <c r="K29">
        <v>61.7</v>
      </c>
    </row>
    <row r="30" spans="1:11" x14ac:dyDescent="0.2">
      <c r="A30" t="s">
        <v>26</v>
      </c>
      <c r="B30" t="s">
        <v>211</v>
      </c>
    </row>
    <row r="31" spans="1:11" x14ac:dyDescent="0.2">
      <c r="A31" t="s">
        <v>0</v>
      </c>
      <c r="C31" t="s">
        <v>1</v>
      </c>
      <c r="D31">
        <v>2015</v>
      </c>
      <c r="E31">
        <v>2016</v>
      </c>
      <c r="F31">
        <v>2017</v>
      </c>
      <c r="G31">
        <v>2018</v>
      </c>
      <c r="H31">
        <v>2019</v>
      </c>
      <c r="I31">
        <v>2020</v>
      </c>
      <c r="J31" t="s">
        <v>247</v>
      </c>
      <c r="K31" t="s">
        <v>248</v>
      </c>
    </row>
    <row r="32" spans="1:11" x14ac:dyDescent="0.2">
      <c r="A32" t="s">
        <v>2</v>
      </c>
      <c r="B32" t="s">
        <v>3</v>
      </c>
      <c r="C32">
        <v>757</v>
      </c>
      <c r="D32">
        <v>0</v>
      </c>
      <c r="E32">
        <v>0</v>
      </c>
      <c r="F32">
        <v>121</v>
      </c>
      <c r="G32">
        <v>207</v>
      </c>
      <c r="H32">
        <v>178</v>
      </c>
      <c r="I32">
        <v>199</v>
      </c>
      <c r="J32">
        <v>189</v>
      </c>
      <c r="K32">
        <v>195</v>
      </c>
    </row>
    <row r="33" spans="1:11" x14ac:dyDescent="0.2">
      <c r="A33" t="s">
        <v>4</v>
      </c>
      <c r="B33" t="s">
        <v>5</v>
      </c>
      <c r="C33">
        <v>71</v>
      </c>
      <c r="D33">
        <v>0</v>
      </c>
      <c r="E33">
        <v>0</v>
      </c>
      <c r="F33">
        <v>82</v>
      </c>
      <c r="G33">
        <v>72</v>
      </c>
      <c r="H33">
        <v>66</v>
      </c>
      <c r="I33">
        <v>67</v>
      </c>
      <c r="J33">
        <v>69</v>
      </c>
      <c r="K33">
        <v>67</v>
      </c>
    </row>
    <row r="34" spans="1:11" x14ac:dyDescent="0.2">
      <c r="A34" t="s">
        <v>7</v>
      </c>
      <c r="B34" t="s">
        <v>14</v>
      </c>
      <c r="C34">
        <v>57.5</v>
      </c>
      <c r="D34">
        <v>0</v>
      </c>
      <c r="E34">
        <v>0</v>
      </c>
      <c r="F34">
        <v>55.8</v>
      </c>
      <c r="G34">
        <v>66.099999999999994</v>
      </c>
      <c r="H34">
        <v>53.2</v>
      </c>
      <c r="I34">
        <v>56.3</v>
      </c>
      <c r="J34">
        <v>57.3</v>
      </c>
      <c r="K34">
        <v>52.7</v>
      </c>
    </row>
    <row r="35" spans="1:11" x14ac:dyDescent="0.2">
      <c r="A35" t="s">
        <v>7</v>
      </c>
      <c r="B35" t="s">
        <v>15</v>
      </c>
      <c r="C35">
        <v>42.5</v>
      </c>
      <c r="D35">
        <v>0</v>
      </c>
      <c r="E35">
        <v>0</v>
      </c>
      <c r="F35">
        <v>44.2</v>
      </c>
      <c r="G35">
        <v>33.9</v>
      </c>
      <c r="H35">
        <v>46.8</v>
      </c>
      <c r="I35">
        <v>43.7</v>
      </c>
      <c r="J35">
        <v>42.7</v>
      </c>
      <c r="K35">
        <v>47.3</v>
      </c>
    </row>
    <row r="36" spans="1:11" x14ac:dyDescent="0.2">
      <c r="A36" t="s">
        <v>7</v>
      </c>
      <c r="B36" t="s">
        <v>66</v>
      </c>
      <c r="C36">
        <v>41.8</v>
      </c>
      <c r="D36">
        <v>0</v>
      </c>
      <c r="E36">
        <v>0</v>
      </c>
      <c r="F36">
        <v>39.1</v>
      </c>
      <c r="G36">
        <v>44</v>
      </c>
      <c r="H36">
        <v>43.3</v>
      </c>
      <c r="I36">
        <v>37.700000000000003</v>
      </c>
      <c r="J36">
        <v>42.2</v>
      </c>
      <c r="K36">
        <v>41.1</v>
      </c>
    </row>
    <row r="37" spans="1:11" x14ac:dyDescent="0.2">
      <c r="A37" t="s">
        <v>7</v>
      </c>
      <c r="B37" t="s">
        <v>67</v>
      </c>
      <c r="C37">
        <v>58.2</v>
      </c>
      <c r="D37">
        <v>0</v>
      </c>
      <c r="E37">
        <v>0</v>
      </c>
      <c r="F37">
        <v>60.9</v>
      </c>
      <c r="G37">
        <v>56</v>
      </c>
      <c r="H37">
        <v>56.7</v>
      </c>
      <c r="I37">
        <v>62.3</v>
      </c>
      <c r="J37">
        <v>57.8</v>
      </c>
      <c r="K37">
        <v>58.9</v>
      </c>
    </row>
    <row r="38" spans="1:11" x14ac:dyDescent="0.2">
      <c r="A38" t="s">
        <v>7</v>
      </c>
      <c r="B38" t="s">
        <v>87</v>
      </c>
      <c r="C38">
        <v>41.8</v>
      </c>
      <c r="D38">
        <v>0</v>
      </c>
      <c r="E38">
        <v>0</v>
      </c>
      <c r="F38">
        <v>39.1</v>
      </c>
      <c r="G38">
        <v>44</v>
      </c>
      <c r="H38">
        <v>43.3</v>
      </c>
      <c r="I38">
        <v>37.700000000000003</v>
      </c>
      <c r="J38">
        <v>42.2</v>
      </c>
      <c r="K38">
        <v>41.1</v>
      </c>
    </row>
    <row r="39" spans="1:11" x14ac:dyDescent="0.2">
      <c r="A39" t="s">
        <v>7</v>
      </c>
      <c r="B39" t="s">
        <v>88</v>
      </c>
      <c r="C39">
        <v>58.2</v>
      </c>
      <c r="D39">
        <v>0</v>
      </c>
      <c r="E39">
        <v>0</v>
      </c>
      <c r="F39">
        <v>60.9</v>
      </c>
      <c r="G39">
        <v>56</v>
      </c>
      <c r="H39">
        <v>56.7</v>
      </c>
      <c r="I39">
        <v>62.3</v>
      </c>
      <c r="J39">
        <v>57.8</v>
      </c>
      <c r="K39">
        <v>58.9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9"/>
  <sheetViews>
    <sheetView workbookViewId="0">
      <selection activeCell="E18" sqref="E18"/>
    </sheetView>
  </sheetViews>
  <sheetFormatPr defaultRowHeight="15" x14ac:dyDescent="0.25"/>
  <cols>
    <col min="1" max="16384" width="9.140625" style="60"/>
  </cols>
  <sheetData>
    <row r="1" spans="1:11" x14ac:dyDescent="0.25">
      <c r="A1" t="s">
        <v>0</v>
      </c>
      <c r="B1"/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</row>
    <row r="2" spans="1:11" x14ac:dyDescent="0.25">
      <c r="A2" t="s">
        <v>2</v>
      </c>
      <c r="B2" t="s">
        <v>3</v>
      </c>
      <c r="C2">
        <v>208639</v>
      </c>
      <c r="D2">
        <v>913</v>
      </c>
      <c r="E2">
        <v>750</v>
      </c>
      <c r="F2">
        <v>722</v>
      </c>
      <c r="G2">
        <v>769</v>
      </c>
      <c r="H2">
        <v>739</v>
      </c>
      <c r="I2">
        <v>726</v>
      </c>
      <c r="J2">
        <v>2258</v>
      </c>
      <c r="K2">
        <v>2234</v>
      </c>
    </row>
    <row r="3" spans="1:11" x14ac:dyDescent="0.25">
      <c r="A3" t="s">
        <v>4</v>
      </c>
      <c r="B3" t="s">
        <v>5</v>
      </c>
      <c r="C3">
        <v>2650</v>
      </c>
      <c r="D3">
        <v>3040</v>
      </c>
      <c r="E3">
        <v>3040</v>
      </c>
      <c r="F3">
        <v>3125</v>
      </c>
      <c r="G3">
        <v>3125</v>
      </c>
      <c r="H3">
        <v>3125</v>
      </c>
      <c r="I3">
        <v>3134</v>
      </c>
      <c r="J3">
        <v>2999</v>
      </c>
      <c r="K3">
        <v>3128</v>
      </c>
    </row>
    <row r="4" spans="1:11" x14ac:dyDescent="0.25">
      <c r="A4" t="s">
        <v>82</v>
      </c>
      <c r="B4" t="s">
        <v>217</v>
      </c>
      <c r="C4">
        <v>2901</v>
      </c>
      <c r="D4">
        <v>0</v>
      </c>
      <c r="E4">
        <v>2823</v>
      </c>
      <c r="F4">
        <v>2962</v>
      </c>
      <c r="G4">
        <v>2871</v>
      </c>
      <c r="H4">
        <v>2948</v>
      </c>
      <c r="I4">
        <v>2900</v>
      </c>
      <c r="J4">
        <v>0</v>
      </c>
      <c r="K4">
        <v>2906</v>
      </c>
    </row>
    <row r="5" spans="1:11" x14ac:dyDescent="0.25">
      <c r="A5" t="s">
        <v>7</v>
      </c>
      <c r="B5" t="s">
        <v>217</v>
      </c>
      <c r="C5">
        <v>109.5</v>
      </c>
      <c r="D5">
        <v>0</v>
      </c>
      <c r="E5">
        <v>92.8</v>
      </c>
      <c r="F5">
        <v>94.8</v>
      </c>
      <c r="G5">
        <v>91.9</v>
      </c>
      <c r="H5">
        <v>94.3</v>
      </c>
      <c r="I5">
        <v>92.5</v>
      </c>
      <c r="J5">
        <v>0</v>
      </c>
      <c r="K5">
        <v>92.9</v>
      </c>
    </row>
    <row r="6" spans="1:11" x14ac:dyDescent="0.25">
      <c r="A6" t="s">
        <v>82</v>
      </c>
      <c r="B6" t="s">
        <v>101</v>
      </c>
      <c r="C6">
        <v>12</v>
      </c>
      <c r="D6">
        <v>0</v>
      </c>
      <c r="E6">
        <v>8</v>
      </c>
      <c r="F6">
        <v>4</v>
      </c>
      <c r="G6">
        <v>12</v>
      </c>
      <c r="H6">
        <v>3</v>
      </c>
      <c r="I6">
        <v>33</v>
      </c>
      <c r="J6">
        <v>0</v>
      </c>
      <c r="K6">
        <v>16</v>
      </c>
    </row>
    <row r="7" spans="1:11" x14ac:dyDescent="0.25">
      <c r="A7" t="s">
        <v>7</v>
      </c>
      <c r="B7" t="s">
        <v>101</v>
      </c>
      <c r="C7">
        <v>0.4</v>
      </c>
      <c r="D7">
        <v>0</v>
      </c>
      <c r="E7">
        <v>0.3</v>
      </c>
      <c r="F7">
        <v>0.1</v>
      </c>
      <c r="G7">
        <v>0.4</v>
      </c>
      <c r="H7">
        <v>0.1</v>
      </c>
      <c r="I7">
        <v>1.1000000000000001</v>
      </c>
      <c r="J7">
        <v>0</v>
      </c>
      <c r="K7">
        <v>0.5</v>
      </c>
    </row>
    <row r="8" spans="1:11" x14ac:dyDescent="0.25">
      <c r="A8" t="s">
        <v>82</v>
      </c>
      <c r="B8" t="s">
        <v>173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7</v>
      </c>
      <c r="J8">
        <v>0</v>
      </c>
      <c r="K8">
        <v>2</v>
      </c>
    </row>
    <row r="9" spans="1:11" x14ac:dyDescent="0.25">
      <c r="A9" t="s">
        <v>7</v>
      </c>
      <c r="B9" t="s">
        <v>173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0.2</v>
      </c>
      <c r="J9">
        <v>0</v>
      </c>
      <c r="K9">
        <v>0.1</v>
      </c>
    </row>
    <row r="10" spans="1:11" x14ac:dyDescent="0.25">
      <c r="A10" t="s">
        <v>82</v>
      </c>
      <c r="B10" t="s">
        <v>174</v>
      </c>
      <c r="C10">
        <v>3</v>
      </c>
      <c r="D10">
        <v>0</v>
      </c>
      <c r="E10">
        <v>9</v>
      </c>
      <c r="F10">
        <v>2</v>
      </c>
      <c r="G10">
        <v>0</v>
      </c>
      <c r="H10">
        <v>0</v>
      </c>
      <c r="I10">
        <v>3</v>
      </c>
      <c r="J10">
        <v>0</v>
      </c>
      <c r="K10">
        <v>1</v>
      </c>
    </row>
    <row r="11" spans="1:11" x14ac:dyDescent="0.25">
      <c r="A11" t="s">
        <v>7</v>
      </c>
      <c r="B11" t="s">
        <v>174</v>
      </c>
      <c r="C11">
        <v>0.1</v>
      </c>
      <c r="D11">
        <v>0</v>
      </c>
      <c r="E11">
        <v>0.3</v>
      </c>
      <c r="F11">
        <v>0.1</v>
      </c>
      <c r="G11">
        <v>0</v>
      </c>
      <c r="H11">
        <v>0</v>
      </c>
      <c r="I11">
        <v>0.1</v>
      </c>
      <c r="J11">
        <v>0</v>
      </c>
      <c r="K11">
        <v>0</v>
      </c>
    </row>
    <row r="12" spans="1:11" x14ac:dyDescent="0.25">
      <c r="A12" t="s">
        <v>82</v>
      </c>
      <c r="B12" t="s">
        <v>175</v>
      </c>
      <c r="C12">
        <v>8</v>
      </c>
      <c r="D12">
        <v>0</v>
      </c>
      <c r="E12">
        <v>8</v>
      </c>
      <c r="F12">
        <v>4</v>
      </c>
      <c r="G12">
        <v>7</v>
      </c>
      <c r="H12">
        <v>6</v>
      </c>
      <c r="I12">
        <v>15</v>
      </c>
      <c r="J12">
        <v>0</v>
      </c>
      <c r="K12">
        <v>9</v>
      </c>
    </row>
    <row r="13" spans="1:11" x14ac:dyDescent="0.25">
      <c r="A13" t="s">
        <v>7</v>
      </c>
      <c r="B13" t="s">
        <v>175</v>
      </c>
      <c r="C13">
        <v>0.3</v>
      </c>
      <c r="D13">
        <v>0</v>
      </c>
      <c r="E13">
        <v>0.3</v>
      </c>
      <c r="F13">
        <v>0.1</v>
      </c>
      <c r="G13">
        <v>0.3</v>
      </c>
      <c r="H13">
        <v>0.2</v>
      </c>
      <c r="I13">
        <v>0.5</v>
      </c>
      <c r="J13">
        <v>0</v>
      </c>
      <c r="K13">
        <v>0.3</v>
      </c>
    </row>
    <row r="14" spans="1:11" x14ac:dyDescent="0.25">
      <c r="A14" t="s">
        <v>82</v>
      </c>
      <c r="B14" t="s">
        <v>102</v>
      </c>
      <c r="C14">
        <v>23</v>
      </c>
      <c r="D14">
        <v>0</v>
      </c>
      <c r="E14">
        <v>34</v>
      </c>
      <c r="F14">
        <v>11</v>
      </c>
      <c r="G14">
        <v>0</v>
      </c>
      <c r="H14">
        <v>22</v>
      </c>
      <c r="I14">
        <v>47</v>
      </c>
      <c r="J14">
        <v>0</v>
      </c>
      <c r="K14">
        <v>23</v>
      </c>
    </row>
    <row r="15" spans="1:11" x14ac:dyDescent="0.25">
      <c r="A15" t="s">
        <v>7</v>
      </c>
      <c r="B15" t="s">
        <v>102</v>
      </c>
      <c r="C15">
        <v>0.8</v>
      </c>
      <c r="D15">
        <v>0</v>
      </c>
      <c r="E15">
        <v>1.2</v>
      </c>
      <c r="F15">
        <v>0.4</v>
      </c>
      <c r="G15">
        <v>0</v>
      </c>
      <c r="H15">
        <v>0.7</v>
      </c>
      <c r="I15">
        <v>1.6</v>
      </c>
      <c r="J15">
        <v>0</v>
      </c>
      <c r="K15">
        <v>0.8</v>
      </c>
    </row>
    <row r="16" spans="1:11" x14ac:dyDescent="0.25">
      <c r="A16" t="s">
        <v>82</v>
      </c>
      <c r="B16" t="s">
        <v>218</v>
      </c>
      <c r="C16">
        <v>38</v>
      </c>
      <c r="D16">
        <v>0</v>
      </c>
      <c r="E16">
        <v>55</v>
      </c>
      <c r="F16">
        <v>15</v>
      </c>
      <c r="G16">
        <v>23</v>
      </c>
      <c r="H16">
        <v>24</v>
      </c>
      <c r="I16">
        <v>71</v>
      </c>
      <c r="J16">
        <v>0</v>
      </c>
      <c r="K16">
        <v>39</v>
      </c>
    </row>
    <row r="17" spans="1:11" x14ac:dyDescent="0.25">
      <c r="A17" t="s">
        <v>7</v>
      </c>
      <c r="B17" t="s">
        <v>218</v>
      </c>
      <c r="C17">
        <v>1.3</v>
      </c>
      <c r="D17">
        <v>0</v>
      </c>
      <c r="E17">
        <v>2</v>
      </c>
      <c r="F17">
        <v>0.5</v>
      </c>
      <c r="G17">
        <v>0.8</v>
      </c>
      <c r="H17">
        <v>0.8</v>
      </c>
      <c r="I17">
        <v>2.4</v>
      </c>
      <c r="J17">
        <v>0</v>
      </c>
      <c r="K17">
        <v>1.4</v>
      </c>
    </row>
    <row r="18" spans="1:11" x14ac:dyDescent="0.25">
      <c r="A18" t="s">
        <v>82</v>
      </c>
      <c r="B18" t="s">
        <v>219</v>
      </c>
      <c r="C18">
        <v>2816</v>
      </c>
      <c r="D18">
        <v>0</v>
      </c>
      <c r="E18">
        <v>2709</v>
      </c>
      <c r="F18">
        <v>2925</v>
      </c>
      <c r="G18">
        <v>2828</v>
      </c>
      <c r="H18">
        <v>2894</v>
      </c>
      <c r="I18">
        <v>2725</v>
      </c>
      <c r="J18">
        <v>0</v>
      </c>
      <c r="K18">
        <v>2816</v>
      </c>
    </row>
    <row r="19" spans="1:11" x14ac:dyDescent="0.25">
      <c r="A19" t="s">
        <v>7</v>
      </c>
      <c r="B19" t="s">
        <v>219</v>
      </c>
      <c r="C19">
        <v>97.1</v>
      </c>
      <c r="D19">
        <v>0</v>
      </c>
      <c r="E19">
        <v>96</v>
      </c>
      <c r="F19">
        <v>98.8</v>
      </c>
      <c r="G19">
        <v>98.5</v>
      </c>
      <c r="H19">
        <v>98.2</v>
      </c>
      <c r="I19">
        <v>94</v>
      </c>
      <c r="J19">
        <v>0</v>
      </c>
      <c r="K19">
        <v>96.9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7"/>
  <sheetViews>
    <sheetView workbookViewId="0">
      <selection activeCell="E18" sqref="E18"/>
    </sheetView>
  </sheetViews>
  <sheetFormatPr defaultRowHeight="15" x14ac:dyDescent="0.25"/>
  <cols>
    <col min="1" max="16384" width="9.140625" style="60"/>
  </cols>
  <sheetData>
    <row r="1" spans="1:11" x14ac:dyDescent="0.25">
      <c r="A1" t="s">
        <v>0</v>
      </c>
      <c r="B1"/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</row>
    <row r="2" spans="1:11" x14ac:dyDescent="0.25">
      <c r="A2" t="s">
        <v>2</v>
      </c>
      <c r="B2" t="s">
        <v>3</v>
      </c>
      <c r="C2">
        <v>208639</v>
      </c>
      <c r="D2">
        <v>913</v>
      </c>
      <c r="E2">
        <v>750</v>
      </c>
      <c r="F2">
        <v>722</v>
      </c>
      <c r="G2">
        <v>769</v>
      </c>
      <c r="H2">
        <v>739</v>
      </c>
      <c r="I2">
        <v>726</v>
      </c>
      <c r="J2">
        <v>2258</v>
      </c>
      <c r="K2">
        <v>2234</v>
      </c>
    </row>
    <row r="3" spans="1:11" x14ac:dyDescent="0.25">
      <c r="A3" t="s">
        <v>4</v>
      </c>
      <c r="B3" t="s">
        <v>5</v>
      </c>
      <c r="C3">
        <v>2650</v>
      </c>
      <c r="D3">
        <v>3040</v>
      </c>
      <c r="E3">
        <v>3040</v>
      </c>
      <c r="F3">
        <v>3125</v>
      </c>
      <c r="G3">
        <v>3125</v>
      </c>
      <c r="H3">
        <v>3125</v>
      </c>
      <c r="I3">
        <v>3134</v>
      </c>
      <c r="J3">
        <v>2999</v>
      </c>
      <c r="K3">
        <v>3128</v>
      </c>
    </row>
    <row r="4" spans="1:11" x14ac:dyDescent="0.25">
      <c r="A4" t="s">
        <v>82</v>
      </c>
      <c r="B4" t="s">
        <v>101</v>
      </c>
      <c r="C4">
        <v>147</v>
      </c>
      <c r="D4">
        <v>0</v>
      </c>
      <c r="E4">
        <v>143</v>
      </c>
      <c r="F4">
        <v>116</v>
      </c>
      <c r="G4">
        <v>154</v>
      </c>
      <c r="H4">
        <v>130</v>
      </c>
      <c r="I4">
        <v>193</v>
      </c>
      <c r="J4">
        <v>0</v>
      </c>
      <c r="K4">
        <v>159</v>
      </c>
    </row>
    <row r="5" spans="1:11" x14ac:dyDescent="0.25">
      <c r="A5" t="s">
        <v>7</v>
      </c>
      <c r="B5" t="s">
        <v>101</v>
      </c>
      <c r="C5">
        <v>5.6</v>
      </c>
      <c r="D5">
        <v>0</v>
      </c>
      <c r="E5">
        <v>4.7</v>
      </c>
      <c r="F5">
        <v>3.7</v>
      </c>
      <c r="G5">
        <v>4.9000000000000004</v>
      </c>
      <c r="H5">
        <v>4.2</v>
      </c>
      <c r="I5">
        <v>6.2</v>
      </c>
      <c r="J5">
        <v>0</v>
      </c>
      <c r="K5">
        <v>5.0999999999999996</v>
      </c>
    </row>
    <row r="6" spans="1:11" x14ac:dyDescent="0.25">
      <c r="A6" t="s">
        <v>82</v>
      </c>
      <c r="B6" t="s">
        <v>173</v>
      </c>
      <c r="C6">
        <v>17</v>
      </c>
      <c r="D6">
        <v>0</v>
      </c>
      <c r="E6">
        <v>11</v>
      </c>
      <c r="F6">
        <v>18</v>
      </c>
      <c r="G6">
        <v>22</v>
      </c>
      <c r="H6">
        <v>0</v>
      </c>
      <c r="I6">
        <v>35</v>
      </c>
      <c r="J6">
        <v>0</v>
      </c>
      <c r="K6">
        <v>19</v>
      </c>
    </row>
    <row r="7" spans="1:11" x14ac:dyDescent="0.25">
      <c r="A7" t="s">
        <v>7</v>
      </c>
      <c r="B7" t="s">
        <v>173</v>
      </c>
      <c r="C7">
        <v>0.6</v>
      </c>
      <c r="D7">
        <v>0</v>
      </c>
      <c r="E7">
        <v>0.3</v>
      </c>
      <c r="F7">
        <v>0.6</v>
      </c>
      <c r="G7">
        <v>0.7</v>
      </c>
      <c r="H7">
        <v>0</v>
      </c>
      <c r="I7">
        <v>1.1000000000000001</v>
      </c>
      <c r="J7">
        <v>0</v>
      </c>
      <c r="K7">
        <v>0.6</v>
      </c>
    </row>
    <row r="8" spans="1:11" x14ac:dyDescent="0.25">
      <c r="A8" t="s">
        <v>82</v>
      </c>
      <c r="B8" t="s">
        <v>174</v>
      </c>
      <c r="C8">
        <v>36</v>
      </c>
      <c r="D8">
        <v>0</v>
      </c>
      <c r="E8">
        <v>56</v>
      </c>
      <c r="F8">
        <v>35</v>
      </c>
      <c r="G8">
        <v>38</v>
      </c>
      <c r="H8">
        <v>31</v>
      </c>
      <c r="I8">
        <v>19</v>
      </c>
      <c r="J8">
        <v>0</v>
      </c>
      <c r="K8">
        <v>29</v>
      </c>
    </row>
    <row r="9" spans="1:11" x14ac:dyDescent="0.25">
      <c r="A9" t="s">
        <v>7</v>
      </c>
      <c r="B9" t="s">
        <v>174</v>
      </c>
      <c r="C9">
        <v>1.3</v>
      </c>
      <c r="D9">
        <v>0</v>
      </c>
      <c r="E9">
        <v>1.8</v>
      </c>
      <c r="F9">
        <v>1.1000000000000001</v>
      </c>
      <c r="G9">
        <v>1.2</v>
      </c>
      <c r="H9">
        <v>1</v>
      </c>
      <c r="I9">
        <v>0.6</v>
      </c>
      <c r="J9">
        <v>0</v>
      </c>
      <c r="K9">
        <v>0.9</v>
      </c>
    </row>
    <row r="10" spans="1:11" x14ac:dyDescent="0.25">
      <c r="A10" t="s">
        <v>82</v>
      </c>
      <c r="B10" t="s">
        <v>175</v>
      </c>
      <c r="C10">
        <v>17</v>
      </c>
      <c r="D10">
        <v>0</v>
      </c>
      <c r="E10">
        <v>17</v>
      </c>
      <c r="F10">
        <v>4</v>
      </c>
      <c r="G10">
        <v>22</v>
      </c>
      <c r="H10">
        <v>24</v>
      </c>
      <c r="I10">
        <v>19</v>
      </c>
      <c r="J10">
        <v>0</v>
      </c>
      <c r="K10">
        <v>22</v>
      </c>
    </row>
    <row r="11" spans="1:11" x14ac:dyDescent="0.25">
      <c r="A11" t="s">
        <v>7</v>
      </c>
      <c r="B11" t="s">
        <v>175</v>
      </c>
      <c r="C11">
        <v>0.7</v>
      </c>
      <c r="D11">
        <v>0</v>
      </c>
      <c r="E11">
        <v>0.6</v>
      </c>
      <c r="F11">
        <v>0.1</v>
      </c>
      <c r="G11">
        <v>0.7</v>
      </c>
      <c r="H11">
        <v>0.8</v>
      </c>
      <c r="I11">
        <v>0.6</v>
      </c>
      <c r="J11">
        <v>0</v>
      </c>
      <c r="K11">
        <v>0.7</v>
      </c>
    </row>
    <row r="12" spans="1:11" x14ac:dyDescent="0.25">
      <c r="A12" t="s">
        <v>82</v>
      </c>
      <c r="B12" t="s">
        <v>102</v>
      </c>
      <c r="C12">
        <v>33</v>
      </c>
      <c r="D12">
        <v>0</v>
      </c>
      <c r="E12">
        <v>40</v>
      </c>
      <c r="F12">
        <v>11</v>
      </c>
      <c r="G12">
        <v>23</v>
      </c>
      <c r="H12">
        <v>22</v>
      </c>
      <c r="I12">
        <v>68</v>
      </c>
      <c r="J12">
        <v>0</v>
      </c>
      <c r="K12">
        <v>38</v>
      </c>
    </row>
    <row r="13" spans="1:11" x14ac:dyDescent="0.25">
      <c r="A13" t="s">
        <v>7</v>
      </c>
      <c r="B13" t="s">
        <v>102</v>
      </c>
      <c r="C13">
        <v>1.2</v>
      </c>
      <c r="D13">
        <v>0</v>
      </c>
      <c r="E13">
        <v>1.3</v>
      </c>
      <c r="F13">
        <v>0.4</v>
      </c>
      <c r="G13">
        <v>0.7</v>
      </c>
      <c r="H13">
        <v>0.7</v>
      </c>
      <c r="I13">
        <v>2.2000000000000002</v>
      </c>
      <c r="J13">
        <v>0</v>
      </c>
      <c r="K13">
        <v>1.2</v>
      </c>
    </row>
    <row r="14" spans="1:11" x14ac:dyDescent="0.25">
      <c r="A14" t="s">
        <v>82</v>
      </c>
      <c r="B14" t="s">
        <v>218</v>
      </c>
      <c r="C14">
        <v>43</v>
      </c>
      <c r="D14">
        <v>0</v>
      </c>
      <c r="E14">
        <v>65</v>
      </c>
      <c r="F14">
        <v>15</v>
      </c>
      <c r="G14">
        <v>37</v>
      </c>
      <c r="H14">
        <v>24</v>
      </c>
      <c r="I14">
        <v>75</v>
      </c>
      <c r="J14">
        <v>0</v>
      </c>
      <c r="K14">
        <v>45</v>
      </c>
    </row>
    <row r="15" spans="1:11" x14ac:dyDescent="0.25">
      <c r="A15" t="s">
        <v>7</v>
      </c>
      <c r="B15" t="s">
        <v>218</v>
      </c>
      <c r="C15">
        <v>1.6</v>
      </c>
      <c r="D15">
        <v>0</v>
      </c>
      <c r="E15">
        <v>2.1</v>
      </c>
      <c r="F15">
        <v>0.5</v>
      </c>
      <c r="G15">
        <v>1.2</v>
      </c>
      <c r="H15">
        <v>0.8</v>
      </c>
      <c r="I15">
        <v>2.4</v>
      </c>
      <c r="J15">
        <v>0</v>
      </c>
      <c r="K15">
        <v>1.5</v>
      </c>
    </row>
    <row r="16" spans="1:11" x14ac:dyDescent="0.25">
      <c r="A16" t="s">
        <v>82</v>
      </c>
      <c r="B16" t="s">
        <v>219</v>
      </c>
      <c r="C16">
        <v>2816</v>
      </c>
      <c r="D16">
        <v>0</v>
      </c>
      <c r="E16">
        <v>2709</v>
      </c>
      <c r="F16">
        <v>2925</v>
      </c>
      <c r="G16">
        <v>2828</v>
      </c>
      <c r="H16">
        <v>2894</v>
      </c>
      <c r="I16">
        <v>2725</v>
      </c>
      <c r="J16">
        <v>0</v>
      </c>
      <c r="K16">
        <v>2816</v>
      </c>
    </row>
    <row r="17" spans="1:11" x14ac:dyDescent="0.25">
      <c r="A17" t="s">
        <v>7</v>
      </c>
      <c r="B17" t="s">
        <v>219</v>
      </c>
      <c r="C17">
        <v>106.3</v>
      </c>
      <c r="D17">
        <v>0</v>
      </c>
      <c r="E17">
        <v>89.1</v>
      </c>
      <c r="F17">
        <v>93.6</v>
      </c>
      <c r="G17">
        <v>90.5</v>
      </c>
      <c r="H17">
        <v>92.6</v>
      </c>
      <c r="I17">
        <v>87</v>
      </c>
      <c r="J17">
        <v>0</v>
      </c>
      <c r="K17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3"/>
  <sheetViews>
    <sheetView workbookViewId="0">
      <selection activeCell="E18" sqref="E18"/>
    </sheetView>
  </sheetViews>
  <sheetFormatPr defaultRowHeight="15" x14ac:dyDescent="0.25"/>
  <cols>
    <col min="1" max="16384" width="9.140625" style="60"/>
  </cols>
  <sheetData>
    <row r="1" spans="1:11" x14ac:dyDescent="0.25">
      <c r="A1" t="s">
        <v>0</v>
      </c>
      <c r="B1"/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</row>
    <row r="2" spans="1:11" x14ac:dyDescent="0.25">
      <c r="A2" t="s">
        <v>2</v>
      </c>
      <c r="B2" t="s">
        <v>3</v>
      </c>
      <c r="C2">
        <v>208639</v>
      </c>
      <c r="D2">
        <v>913</v>
      </c>
      <c r="E2">
        <v>750</v>
      </c>
      <c r="F2">
        <v>722</v>
      </c>
      <c r="G2">
        <v>769</v>
      </c>
      <c r="H2">
        <v>739</v>
      </c>
      <c r="I2">
        <v>726</v>
      </c>
      <c r="J2">
        <v>2258</v>
      </c>
      <c r="K2">
        <v>2234</v>
      </c>
    </row>
    <row r="3" spans="1:11" x14ac:dyDescent="0.25">
      <c r="A3" t="s">
        <v>4</v>
      </c>
      <c r="B3" t="s">
        <v>5</v>
      </c>
      <c r="C3">
        <v>2650</v>
      </c>
      <c r="D3">
        <v>3040</v>
      </c>
      <c r="E3">
        <v>3040</v>
      </c>
      <c r="F3">
        <v>3125</v>
      </c>
      <c r="G3">
        <v>3125</v>
      </c>
      <c r="H3">
        <v>3125</v>
      </c>
      <c r="I3">
        <v>3134</v>
      </c>
      <c r="J3">
        <v>2999</v>
      </c>
      <c r="K3">
        <v>3128</v>
      </c>
    </row>
    <row r="4" spans="1:11" x14ac:dyDescent="0.25">
      <c r="A4" t="s">
        <v>82</v>
      </c>
      <c r="B4" t="s">
        <v>224</v>
      </c>
      <c r="C4">
        <v>56</v>
      </c>
      <c r="D4">
        <v>0</v>
      </c>
      <c r="E4">
        <v>97</v>
      </c>
      <c r="F4">
        <v>42</v>
      </c>
      <c r="G4">
        <v>70</v>
      </c>
      <c r="H4">
        <v>34</v>
      </c>
      <c r="I4">
        <v>36</v>
      </c>
      <c r="J4">
        <v>0</v>
      </c>
      <c r="K4">
        <v>47</v>
      </c>
    </row>
    <row r="5" spans="1:11" x14ac:dyDescent="0.25">
      <c r="A5" t="s">
        <v>7</v>
      </c>
      <c r="B5" t="s">
        <v>224</v>
      </c>
      <c r="C5">
        <v>2.1</v>
      </c>
      <c r="D5">
        <v>0</v>
      </c>
      <c r="E5">
        <v>3.2</v>
      </c>
      <c r="F5">
        <v>1.3</v>
      </c>
      <c r="G5">
        <v>2.2000000000000002</v>
      </c>
      <c r="H5">
        <v>1.1000000000000001</v>
      </c>
      <c r="I5">
        <v>1.1000000000000001</v>
      </c>
      <c r="J5">
        <v>0</v>
      </c>
      <c r="K5">
        <v>1.5</v>
      </c>
    </row>
    <row r="6" spans="1:11" x14ac:dyDescent="0.25">
      <c r="A6" t="s">
        <v>82</v>
      </c>
      <c r="B6" t="s">
        <v>220</v>
      </c>
      <c r="C6">
        <v>28</v>
      </c>
      <c r="D6">
        <v>0</v>
      </c>
      <c r="E6">
        <v>73</v>
      </c>
      <c r="F6">
        <v>18</v>
      </c>
      <c r="G6">
        <v>33</v>
      </c>
      <c r="H6">
        <v>9</v>
      </c>
      <c r="I6">
        <v>10</v>
      </c>
      <c r="J6">
        <v>0</v>
      </c>
      <c r="K6">
        <v>17</v>
      </c>
    </row>
    <row r="7" spans="1:11" x14ac:dyDescent="0.25">
      <c r="A7" t="s">
        <v>7</v>
      </c>
      <c r="B7" t="s">
        <v>220</v>
      </c>
      <c r="C7">
        <v>1.1000000000000001</v>
      </c>
      <c r="D7">
        <v>0</v>
      </c>
      <c r="E7">
        <v>2.4</v>
      </c>
      <c r="F7">
        <v>0.6</v>
      </c>
      <c r="G7">
        <v>1</v>
      </c>
      <c r="H7">
        <v>0.3</v>
      </c>
      <c r="I7">
        <v>0.3</v>
      </c>
      <c r="J7">
        <v>0</v>
      </c>
      <c r="K7">
        <v>0.6</v>
      </c>
    </row>
    <row r="8" spans="1:11" x14ac:dyDescent="0.25">
      <c r="A8" t="s">
        <v>82</v>
      </c>
      <c r="B8" t="s">
        <v>221</v>
      </c>
      <c r="C8">
        <v>6</v>
      </c>
      <c r="D8">
        <v>0</v>
      </c>
      <c r="E8">
        <v>11</v>
      </c>
      <c r="F8">
        <v>3</v>
      </c>
      <c r="G8">
        <v>1</v>
      </c>
      <c r="H8">
        <v>7</v>
      </c>
      <c r="I8">
        <v>5</v>
      </c>
      <c r="J8">
        <v>0</v>
      </c>
      <c r="K8">
        <v>5</v>
      </c>
    </row>
    <row r="9" spans="1:11" x14ac:dyDescent="0.25">
      <c r="A9" t="s">
        <v>7</v>
      </c>
      <c r="B9" t="s">
        <v>221</v>
      </c>
      <c r="C9">
        <v>0.2</v>
      </c>
      <c r="D9">
        <v>0</v>
      </c>
      <c r="E9">
        <v>0.4</v>
      </c>
      <c r="F9">
        <v>0.1</v>
      </c>
      <c r="G9">
        <v>0</v>
      </c>
      <c r="H9">
        <v>0.2</v>
      </c>
      <c r="I9">
        <v>0.2</v>
      </c>
      <c r="J9">
        <v>0</v>
      </c>
      <c r="K9">
        <v>0.1</v>
      </c>
    </row>
    <row r="10" spans="1:11" x14ac:dyDescent="0.25">
      <c r="A10" t="s">
        <v>82</v>
      </c>
      <c r="B10" t="s">
        <v>222</v>
      </c>
      <c r="C10">
        <v>19</v>
      </c>
      <c r="D10">
        <v>0</v>
      </c>
      <c r="E10">
        <v>19</v>
      </c>
      <c r="F10">
        <v>9</v>
      </c>
      <c r="G10">
        <v>32</v>
      </c>
      <c r="H10">
        <v>15</v>
      </c>
      <c r="I10">
        <v>21</v>
      </c>
      <c r="J10">
        <v>0</v>
      </c>
      <c r="K10">
        <v>23</v>
      </c>
    </row>
    <row r="11" spans="1:11" x14ac:dyDescent="0.25">
      <c r="A11" t="s">
        <v>7</v>
      </c>
      <c r="B11" t="s">
        <v>222</v>
      </c>
      <c r="C11">
        <v>0.7</v>
      </c>
      <c r="D11">
        <v>0</v>
      </c>
      <c r="E11">
        <v>0.6</v>
      </c>
      <c r="F11">
        <v>0.3</v>
      </c>
      <c r="G11">
        <v>1</v>
      </c>
      <c r="H11">
        <v>0.5</v>
      </c>
      <c r="I11">
        <v>0.7</v>
      </c>
      <c r="J11">
        <v>0</v>
      </c>
      <c r="K11">
        <v>0.7</v>
      </c>
    </row>
    <row r="12" spans="1:11" x14ac:dyDescent="0.25">
      <c r="A12" t="s">
        <v>82</v>
      </c>
      <c r="B12" t="s">
        <v>223</v>
      </c>
      <c r="C12">
        <v>8</v>
      </c>
      <c r="D12">
        <v>0</v>
      </c>
      <c r="E12">
        <v>7</v>
      </c>
      <c r="F12">
        <v>13</v>
      </c>
      <c r="G12">
        <v>4</v>
      </c>
      <c r="H12">
        <v>13</v>
      </c>
      <c r="I12">
        <v>3</v>
      </c>
      <c r="J12">
        <v>0</v>
      </c>
      <c r="K12">
        <v>7</v>
      </c>
    </row>
    <row r="13" spans="1:11" x14ac:dyDescent="0.25">
      <c r="A13" t="s">
        <v>7</v>
      </c>
      <c r="B13" t="s">
        <v>223</v>
      </c>
      <c r="C13">
        <v>0.3</v>
      </c>
      <c r="D13">
        <v>0</v>
      </c>
      <c r="E13">
        <v>0.2</v>
      </c>
      <c r="F13">
        <v>0.4</v>
      </c>
      <c r="G13">
        <v>0.1</v>
      </c>
      <c r="H13">
        <v>0.4</v>
      </c>
      <c r="I13">
        <v>0.1</v>
      </c>
      <c r="J13">
        <v>0</v>
      </c>
      <c r="K13"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2:G29"/>
  <sheetViews>
    <sheetView showGridLines="0" workbookViewId="0">
      <selection activeCell="E18" sqref="E18"/>
    </sheetView>
  </sheetViews>
  <sheetFormatPr defaultRowHeight="12.75" x14ac:dyDescent="0.2"/>
  <cols>
    <col min="1" max="1" width="2.42578125" style="48" customWidth="1"/>
    <col min="2" max="2" width="31.42578125" style="48" customWidth="1"/>
    <col min="3" max="3" width="30.42578125" style="48" bestFit="1" customWidth="1"/>
    <col min="4" max="4" width="69.5703125" style="48" customWidth="1"/>
    <col min="5" max="5" width="47.7109375" style="48" bestFit="1" customWidth="1"/>
    <col min="6" max="6" width="17.42578125" style="48" customWidth="1"/>
    <col min="7" max="7" width="28.42578125" style="48" customWidth="1"/>
    <col min="8" max="16384" width="9.140625" style="48"/>
  </cols>
  <sheetData>
    <row r="2" spans="2:7" ht="15" x14ac:dyDescent="0.2">
      <c r="B2" s="47" t="s">
        <v>127</v>
      </c>
      <c r="C2" s="47" t="s">
        <v>128</v>
      </c>
      <c r="D2" s="47" t="s">
        <v>129</v>
      </c>
      <c r="E2" s="47" t="s">
        <v>130</v>
      </c>
      <c r="F2" s="47" t="s">
        <v>131</v>
      </c>
      <c r="G2" s="47" t="s">
        <v>132</v>
      </c>
    </row>
    <row r="3" spans="2:7" ht="15" x14ac:dyDescent="0.2">
      <c r="B3" s="49" t="s">
        <v>133</v>
      </c>
      <c r="C3" s="49" t="s">
        <v>134</v>
      </c>
      <c r="D3" s="49" t="s">
        <v>135</v>
      </c>
      <c r="E3" s="49"/>
      <c r="F3" s="49" t="s">
        <v>136</v>
      </c>
      <c r="G3" s="49"/>
    </row>
    <row r="4" spans="2:7" ht="15" x14ac:dyDescent="0.2">
      <c r="B4" s="49" t="s">
        <v>133</v>
      </c>
      <c r="C4" s="49" t="s">
        <v>8</v>
      </c>
      <c r="D4" s="49" t="s">
        <v>135</v>
      </c>
      <c r="E4" s="49"/>
      <c r="F4" s="49" t="s">
        <v>136</v>
      </c>
      <c r="G4" s="49"/>
    </row>
    <row r="5" spans="2:7" ht="15" x14ac:dyDescent="0.2">
      <c r="B5" s="49" t="s">
        <v>133</v>
      </c>
      <c r="C5" s="49" t="s">
        <v>49</v>
      </c>
      <c r="D5" s="49" t="s">
        <v>137</v>
      </c>
      <c r="E5" s="49"/>
      <c r="F5" s="50" t="s">
        <v>138</v>
      </c>
      <c r="G5" s="49"/>
    </row>
    <row r="6" spans="2:7" ht="15" x14ac:dyDescent="0.2">
      <c r="B6" s="49" t="s">
        <v>133</v>
      </c>
      <c r="C6" s="49" t="s">
        <v>139</v>
      </c>
      <c r="D6" s="49" t="s">
        <v>137</v>
      </c>
      <c r="E6" s="49"/>
      <c r="F6" s="50" t="s">
        <v>138</v>
      </c>
      <c r="G6" s="49"/>
    </row>
    <row r="7" spans="2:7" ht="15" x14ac:dyDescent="0.2">
      <c r="B7" s="51" t="s">
        <v>140</v>
      </c>
      <c r="C7" s="51" t="s">
        <v>11</v>
      </c>
      <c r="D7" s="51" t="s">
        <v>141</v>
      </c>
      <c r="E7" s="49"/>
      <c r="F7" s="50"/>
      <c r="G7" s="49"/>
    </row>
    <row r="8" spans="2:7" ht="15" x14ac:dyDescent="0.2">
      <c r="B8" s="49" t="s">
        <v>142</v>
      </c>
      <c r="C8" s="49" t="s">
        <v>143</v>
      </c>
      <c r="D8" s="49" t="s">
        <v>144</v>
      </c>
      <c r="E8" s="49" t="s">
        <v>145</v>
      </c>
      <c r="F8" s="50" t="s">
        <v>138</v>
      </c>
      <c r="G8" s="49" t="s">
        <v>146</v>
      </c>
    </row>
    <row r="9" spans="2:7" ht="15" x14ac:dyDescent="0.2">
      <c r="B9" s="49" t="s">
        <v>142</v>
      </c>
      <c r="C9" s="49" t="s">
        <v>147</v>
      </c>
      <c r="D9" s="49" t="s">
        <v>148</v>
      </c>
      <c r="E9" s="49" t="s">
        <v>145</v>
      </c>
      <c r="F9" s="49" t="s">
        <v>149</v>
      </c>
      <c r="G9" s="49" t="s">
        <v>150</v>
      </c>
    </row>
    <row r="10" spans="2:7" ht="15" x14ac:dyDescent="0.2">
      <c r="B10" s="49" t="s">
        <v>142</v>
      </c>
      <c r="C10" s="49" t="s">
        <v>151</v>
      </c>
      <c r="D10" s="49" t="s">
        <v>148</v>
      </c>
      <c r="E10" s="49" t="s">
        <v>145</v>
      </c>
      <c r="F10" s="49" t="s">
        <v>149</v>
      </c>
      <c r="G10" s="49" t="s">
        <v>146</v>
      </c>
    </row>
    <row r="11" spans="2:7" ht="15" x14ac:dyDescent="0.2">
      <c r="B11" s="51" t="s">
        <v>152</v>
      </c>
      <c r="C11" s="51" t="s">
        <v>153</v>
      </c>
      <c r="D11" s="51" t="s">
        <v>154</v>
      </c>
      <c r="E11" s="49"/>
      <c r="F11" s="49"/>
      <c r="G11" s="49"/>
    </row>
    <row r="12" spans="2:7" ht="15" x14ac:dyDescent="0.2">
      <c r="B12" s="52"/>
      <c r="C12" s="52"/>
      <c r="D12" s="53"/>
      <c r="E12" s="53"/>
      <c r="F12" s="53"/>
      <c r="G12" s="53"/>
    </row>
    <row r="13" spans="2:7" ht="15" x14ac:dyDescent="0.2">
      <c r="B13" s="54"/>
      <c r="C13" s="55"/>
      <c r="D13" s="56"/>
      <c r="E13" s="56"/>
      <c r="F13" s="56"/>
      <c r="G13" s="56"/>
    </row>
    <row r="14" spans="2:7" ht="15" x14ac:dyDescent="0.2">
      <c r="B14" s="56"/>
      <c r="C14" s="56"/>
      <c r="D14" s="56"/>
      <c r="E14" s="56"/>
      <c r="F14" s="56"/>
      <c r="G14" s="56"/>
    </row>
    <row r="15" spans="2:7" ht="15" x14ac:dyDescent="0.2">
      <c r="B15" s="55" t="s">
        <v>155</v>
      </c>
      <c r="C15" s="56"/>
      <c r="D15" s="56"/>
      <c r="E15" s="56"/>
      <c r="F15" s="56"/>
      <c r="G15" s="56"/>
    </row>
    <row r="16" spans="2:7" ht="15" x14ac:dyDescent="0.2">
      <c r="B16" s="56"/>
      <c r="C16" s="55" t="s">
        <v>156</v>
      </c>
      <c r="D16" s="56" t="s">
        <v>157</v>
      </c>
      <c r="E16" s="56"/>
      <c r="F16" s="56"/>
      <c r="G16" s="56"/>
    </row>
    <row r="17" spans="2:4" ht="15" x14ac:dyDescent="0.2">
      <c r="B17" s="56"/>
      <c r="C17" s="55" t="s">
        <v>158</v>
      </c>
      <c r="D17" s="56" t="s">
        <v>159</v>
      </c>
    </row>
    <row r="18" spans="2:4" ht="15" x14ac:dyDescent="0.2">
      <c r="B18" s="56"/>
      <c r="C18" s="55" t="s">
        <v>160</v>
      </c>
      <c r="D18" s="56" t="s">
        <v>161</v>
      </c>
    </row>
    <row r="19" spans="2:4" ht="15" x14ac:dyDescent="0.2">
      <c r="B19" s="56"/>
      <c r="C19" s="55" t="s">
        <v>162</v>
      </c>
      <c r="D19" s="56" t="s">
        <v>163</v>
      </c>
    </row>
    <row r="20" spans="2:4" ht="15" x14ac:dyDescent="0.2">
      <c r="B20" s="56"/>
      <c r="C20" s="56"/>
      <c r="D20" s="56"/>
    </row>
    <row r="21" spans="2:4" ht="15" x14ac:dyDescent="0.2">
      <c r="B21" s="55" t="s">
        <v>164</v>
      </c>
      <c r="C21" s="56"/>
      <c r="D21" s="56"/>
    </row>
    <row r="22" spans="2:4" ht="15" x14ac:dyDescent="0.2">
      <c r="B22" s="56"/>
      <c r="C22" s="55" t="s">
        <v>156</v>
      </c>
      <c r="D22" s="56" t="s">
        <v>165</v>
      </c>
    </row>
    <row r="23" spans="2:4" ht="15" x14ac:dyDescent="0.2">
      <c r="B23" s="56"/>
      <c r="C23" s="55" t="s">
        <v>158</v>
      </c>
      <c r="D23" s="56" t="s">
        <v>166</v>
      </c>
    </row>
    <row r="24" spans="2:4" ht="15" x14ac:dyDescent="0.2">
      <c r="B24" s="56"/>
      <c r="C24" s="55" t="s">
        <v>162</v>
      </c>
      <c r="D24" s="56" t="s">
        <v>167</v>
      </c>
    </row>
    <row r="25" spans="2:4" ht="15" x14ac:dyDescent="0.2">
      <c r="B25" s="56"/>
      <c r="C25" s="56"/>
      <c r="D25" s="56"/>
    </row>
    <row r="26" spans="2:4" ht="15" x14ac:dyDescent="0.2">
      <c r="B26" s="56"/>
      <c r="C26" s="55" t="s">
        <v>168</v>
      </c>
      <c r="D26" s="56" t="s">
        <v>169</v>
      </c>
    </row>
    <row r="27" spans="2:4" ht="15" x14ac:dyDescent="0.2">
      <c r="B27" s="56"/>
      <c r="C27" s="55" t="s">
        <v>170</v>
      </c>
      <c r="D27" s="56" t="s">
        <v>171</v>
      </c>
    </row>
    <row r="29" spans="2:4" ht="15" x14ac:dyDescent="0.25">
      <c r="B29" s="57" t="s">
        <v>172</v>
      </c>
      <c r="C29" s="58"/>
      <c r="D29" s="5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35"/>
  <sheetViews>
    <sheetView workbookViewId="0">
      <selection activeCell="E18" sqref="E18"/>
    </sheetView>
  </sheetViews>
  <sheetFormatPr defaultRowHeight="15" x14ac:dyDescent="0.25"/>
  <cols>
    <col min="1" max="16384" width="9.140625" style="60"/>
  </cols>
  <sheetData>
    <row r="1" spans="1:11" x14ac:dyDescent="0.25">
      <c r="A1" t="s">
        <v>0</v>
      </c>
      <c r="B1"/>
      <c r="C1" t="s">
        <v>1</v>
      </c>
      <c r="D1" s="27">
        <v>44105</v>
      </c>
      <c r="E1" s="27">
        <v>44136</v>
      </c>
      <c r="F1" s="27">
        <v>44166</v>
      </c>
      <c r="G1" s="27">
        <v>44197</v>
      </c>
      <c r="H1" s="27">
        <v>44228</v>
      </c>
      <c r="I1" s="27">
        <v>44256</v>
      </c>
      <c r="J1" t="s">
        <v>117</v>
      </c>
      <c r="K1" t="s">
        <v>244</v>
      </c>
    </row>
    <row r="2" spans="1:11" x14ac:dyDescent="0.25">
      <c r="A2" t="s">
        <v>2</v>
      </c>
      <c r="B2" t="s">
        <v>3</v>
      </c>
      <c r="C2">
        <v>208639</v>
      </c>
      <c r="D2">
        <v>913</v>
      </c>
      <c r="E2">
        <v>750</v>
      </c>
      <c r="F2">
        <v>722</v>
      </c>
      <c r="G2">
        <v>769</v>
      </c>
      <c r="H2">
        <v>739</v>
      </c>
      <c r="I2">
        <v>726</v>
      </c>
      <c r="J2">
        <v>2258</v>
      </c>
      <c r="K2">
        <v>2234</v>
      </c>
    </row>
    <row r="3" spans="1:11" x14ac:dyDescent="0.25">
      <c r="A3" t="s">
        <v>4</v>
      </c>
      <c r="B3" t="s">
        <v>5</v>
      </c>
      <c r="C3">
        <v>2650</v>
      </c>
      <c r="D3">
        <v>3040</v>
      </c>
      <c r="E3">
        <v>3040</v>
      </c>
      <c r="F3">
        <v>3125</v>
      </c>
      <c r="G3">
        <v>3125</v>
      </c>
      <c r="H3">
        <v>3125</v>
      </c>
      <c r="I3">
        <v>3134</v>
      </c>
      <c r="J3">
        <v>2999</v>
      </c>
      <c r="K3">
        <v>3128</v>
      </c>
    </row>
    <row r="4" spans="1:11" x14ac:dyDescent="0.25">
      <c r="A4" t="s">
        <v>82</v>
      </c>
      <c r="B4" t="s">
        <v>225</v>
      </c>
      <c r="C4">
        <v>6</v>
      </c>
      <c r="D4">
        <v>0</v>
      </c>
      <c r="E4">
        <v>11</v>
      </c>
      <c r="F4">
        <v>3</v>
      </c>
      <c r="G4">
        <v>1</v>
      </c>
      <c r="H4">
        <v>7</v>
      </c>
      <c r="I4">
        <v>5</v>
      </c>
      <c r="J4">
        <v>0</v>
      </c>
      <c r="K4">
        <v>5</v>
      </c>
    </row>
    <row r="5" spans="1:11" x14ac:dyDescent="0.25">
      <c r="A5" t="s">
        <v>7</v>
      </c>
      <c r="B5" t="s">
        <v>225</v>
      </c>
      <c r="C5">
        <v>0.2</v>
      </c>
      <c r="D5">
        <v>0</v>
      </c>
      <c r="E5">
        <v>0.4</v>
      </c>
      <c r="F5">
        <v>0.1</v>
      </c>
      <c r="G5">
        <v>0</v>
      </c>
      <c r="H5">
        <v>0.2</v>
      </c>
      <c r="I5">
        <v>0.2</v>
      </c>
      <c r="J5">
        <v>0</v>
      </c>
      <c r="K5">
        <v>0.1</v>
      </c>
    </row>
    <row r="6" spans="1:11" x14ac:dyDescent="0.25">
      <c r="A6" t="s">
        <v>82</v>
      </c>
      <c r="B6" t="s">
        <v>226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7</v>
      </c>
      <c r="B7" t="s">
        <v>226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82</v>
      </c>
      <c r="B8" t="s">
        <v>227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7</v>
      </c>
      <c r="B9" t="s">
        <v>227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82</v>
      </c>
      <c r="B10" t="s">
        <v>228</v>
      </c>
      <c r="C10">
        <v>1</v>
      </c>
      <c r="D10">
        <v>0</v>
      </c>
      <c r="E10">
        <v>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7</v>
      </c>
      <c r="B11" t="s">
        <v>228</v>
      </c>
      <c r="C11">
        <v>22.3</v>
      </c>
      <c r="D11">
        <v>0</v>
      </c>
      <c r="E11">
        <v>55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82</v>
      </c>
      <c r="B12" t="s">
        <v>229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7</v>
      </c>
      <c r="B13" t="s">
        <v>229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82</v>
      </c>
      <c r="B14" t="s">
        <v>230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t="s">
        <v>7</v>
      </c>
      <c r="B15" t="s">
        <v>230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82</v>
      </c>
      <c r="B16" t="s">
        <v>231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 t="s">
        <v>7</v>
      </c>
      <c r="B17" t="s">
        <v>231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t="s">
        <v>82</v>
      </c>
      <c r="B18" t="s">
        <v>232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25">
      <c r="A19" t="s">
        <v>7</v>
      </c>
      <c r="B19" t="s">
        <v>232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 t="s">
        <v>82</v>
      </c>
      <c r="B20" t="s">
        <v>233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7</v>
      </c>
      <c r="B21" t="s">
        <v>233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5">
      <c r="A22" t="s">
        <v>82</v>
      </c>
      <c r="B22" t="s">
        <v>234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7</v>
      </c>
      <c r="B23" t="s">
        <v>234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t="s">
        <v>82</v>
      </c>
      <c r="B24" t="s">
        <v>235</v>
      </c>
      <c r="C24">
        <v>1</v>
      </c>
      <c r="D24">
        <v>0</v>
      </c>
      <c r="E24">
        <v>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t="s">
        <v>7</v>
      </c>
      <c r="B25" t="s">
        <v>235</v>
      </c>
      <c r="C25">
        <v>9</v>
      </c>
      <c r="D25">
        <v>0</v>
      </c>
      <c r="E25">
        <v>22.1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t="s">
        <v>82</v>
      </c>
      <c r="B26" t="s">
        <v>236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t="s">
        <v>7</v>
      </c>
      <c r="B27" t="s">
        <v>236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t="s">
        <v>82</v>
      </c>
      <c r="B28" t="s">
        <v>237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5</v>
      </c>
      <c r="J28">
        <v>0</v>
      </c>
      <c r="K28">
        <v>2</v>
      </c>
    </row>
    <row r="29" spans="1:11" x14ac:dyDescent="0.25">
      <c r="A29" t="s">
        <v>7</v>
      </c>
      <c r="B29" t="s">
        <v>237</v>
      </c>
      <c r="C29">
        <v>18.600000000000001</v>
      </c>
      <c r="D29">
        <v>0</v>
      </c>
      <c r="E29">
        <v>0</v>
      </c>
      <c r="F29">
        <v>0</v>
      </c>
      <c r="G29">
        <v>0</v>
      </c>
      <c r="H29">
        <v>0</v>
      </c>
      <c r="I29">
        <v>100</v>
      </c>
      <c r="J29">
        <v>0</v>
      </c>
      <c r="K29">
        <v>38.299999999999997</v>
      </c>
    </row>
    <row r="30" spans="1:11" x14ac:dyDescent="0.25">
      <c r="A30" t="s">
        <v>82</v>
      </c>
      <c r="B30" t="s">
        <v>238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7</v>
      </c>
      <c r="B31" t="s">
        <v>238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x14ac:dyDescent="0.25">
      <c r="A32" t="s">
        <v>82</v>
      </c>
      <c r="B32" t="s">
        <v>239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7</v>
      </c>
      <c r="B33" t="s">
        <v>239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82</v>
      </c>
      <c r="B34" t="s">
        <v>240</v>
      </c>
      <c r="C34">
        <v>3</v>
      </c>
      <c r="D34">
        <v>0</v>
      </c>
      <c r="E34">
        <v>3</v>
      </c>
      <c r="F34">
        <v>3</v>
      </c>
      <c r="G34">
        <v>1</v>
      </c>
      <c r="H34">
        <v>7</v>
      </c>
      <c r="I34">
        <v>0</v>
      </c>
      <c r="J34">
        <v>0</v>
      </c>
      <c r="K34">
        <v>3</v>
      </c>
    </row>
    <row r="35" spans="1:11" x14ac:dyDescent="0.25">
      <c r="A35" t="s">
        <v>7</v>
      </c>
      <c r="B35" t="s">
        <v>240</v>
      </c>
      <c r="C35">
        <v>50</v>
      </c>
      <c r="D35">
        <v>0</v>
      </c>
      <c r="E35">
        <v>23</v>
      </c>
      <c r="F35">
        <v>100</v>
      </c>
      <c r="G35">
        <v>100</v>
      </c>
      <c r="H35">
        <v>100</v>
      </c>
      <c r="I35">
        <v>0</v>
      </c>
      <c r="J35">
        <v>0</v>
      </c>
      <c r="K35">
        <v>61.7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7"/>
  <sheetViews>
    <sheetView workbookViewId="0">
      <selection activeCell="E18" sqref="E18"/>
    </sheetView>
  </sheetViews>
  <sheetFormatPr defaultRowHeight="12.75" x14ac:dyDescent="0.2"/>
  <sheetData>
    <row r="1" spans="1:11" x14ac:dyDescent="0.2">
      <c r="A1" t="s">
        <v>0</v>
      </c>
      <c r="C1" t="s">
        <v>1</v>
      </c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 t="s">
        <v>247</v>
      </c>
      <c r="K1" t="s">
        <v>248</v>
      </c>
    </row>
    <row r="2" spans="1:11" x14ac:dyDescent="0.2">
      <c r="A2" t="s">
        <v>2</v>
      </c>
      <c r="B2" t="s">
        <v>3</v>
      </c>
      <c r="C2">
        <v>5109</v>
      </c>
      <c r="D2">
        <v>0</v>
      </c>
      <c r="E2">
        <v>0</v>
      </c>
      <c r="F2">
        <v>814</v>
      </c>
      <c r="G2">
        <v>1361</v>
      </c>
      <c r="H2">
        <v>1235</v>
      </c>
      <c r="I2">
        <v>1382</v>
      </c>
      <c r="J2">
        <v>1274</v>
      </c>
      <c r="K2">
        <v>1354</v>
      </c>
    </row>
    <row r="3" spans="1:11" x14ac:dyDescent="0.2">
      <c r="A3" t="s">
        <v>4</v>
      </c>
      <c r="B3" t="s">
        <v>5</v>
      </c>
      <c r="C3">
        <v>459</v>
      </c>
      <c r="D3">
        <v>0</v>
      </c>
      <c r="E3">
        <v>0</v>
      </c>
      <c r="F3">
        <v>473</v>
      </c>
      <c r="G3">
        <v>469</v>
      </c>
      <c r="H3">
        <v>438</v>
      </c>
      <c r="I3">
        <v>457</v>
      </c>
      <c r="J3">
        <v>447</v>
      </c>
      <c r="K3">
        <v>459</v>
      </c>
    </row>
    <row r="4" spans="1:11" x14ac:dyDescent="0.2">
      <c r="A4" t="s">
        <v>7</v>
      </c>
      <c r="B4" t="s">
        <v>202</v>
      </c>
      <c r="C4">
        <v>66.900000000000006</v>
      </c>
      <c r="D4">
        <v>0</v>
      </c>
      <c r="E4">
        <v>0</v>
      </c>
      <c r="F4">
        <v>73.5</v>
      </c>
      <c r="G4">
        <v>72.099999999999994</v>
      </c>
      <c r="H4">
        <v>67.099999999999994</v>
      </c>
      <c r="I4">
        <v>61</v>
      </c>
      <c r="J4">
        <v>66.5</v>
      </c>
      <c r="K4">
        <v>57.7</v>
      </c>
    </row>
    <row r="5" spans="1:11" x14ac:dyDescent="0.2">
      <c r="A5" t="s">
        <v>7</v>
      </c>
      <c r="B5" t="s">
        <v>203</v>
      </c>
      <c r="C5">
        <v>17.5</v>
      </c>
      <c r="D5">
        <v>0</v>
      </c>
      <c r="E5">
        <v>0</v>
      </c>
      <c r="F5">
        <v>9.3000000000000007</v>
      </c>
      <c r="G5">
        <v>12.5</v>
      </c>
      <c r="H5">
        <v>17.8</v>
      </c>
      <c r="I5">
        <v>24.3</v>
      </c>
      <c r="J5">
        <v>18</v>
      </c>
      <c r="K5">
        <v>27.8</v>
      </c>
    </row>
    <row r="6" spans="1:11" x14ac:dyDescent="0.2">
      <c r="A6" t="s">
        <v>7</v>
      </c>
      <c r="B6" t="s">
        <v>204</v>
      </c>
      <c r="C6">
        <v>15.6</v>
      </c>
      <c r="D6">
        <v>0</v>
      </c>
      <c r="E6">
        <v>0</v>
      </c>
      <c r="F6">
        <v>17.3</v>
      </c>
      <c r="G6">
        <v>15.4</v>
      </c>
      <c r="H6">
        <v>15.1</v>
      </c>
      <c r="I6">
        <v>14.6</v>
      </c>
      <c r="J6">
        <v>15.5</v>
      </c>
      <c r="K6">
        <v>14.5</v>
      </c>
    </row>
    <row r="7" spans="1:11" x14ac:dyDescent="0.2">
      <c r="A7" t="s">
        <v>72</v>
      </c>
      <c r="B7" t="s">
        <v>74</v>
      </c>
      <c r="C7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16"/>
  </sheetPr>
  <dimension ref="B4:I44"/>
  <sheetViews>
    <sheetView showGridLines="0" workbookViewId="0">
      <selection activeCell="E18" sqref="E18"/>
    </sheetView>
  </sheetViews>
  <sheetFormatPr defaultRowHeight="12.75" x14ac:dyDescent="0.2"/>
  <cols>
    <col min="1" max="1" width="9.140625" style="30"/>
    <col min="2" max="2" width="22" style="30" customWidth="1"/>
    <col min="3" max="3" width="20.28515625" style="30" customWidth="1"/>
    <col min="4" max="4" width="14.140625" style="30" bestFit="1" customWidth="1"/>
    <col min="5" max="7" width="9.140625" style="30"/>
    <col min="8" max="8" width="15.42578125" style="30" customWidth="1"/>
    <col min="9" max="16384" width="9.140625" style="30"/>
  </cols>
  <sheetData>
    <row r="4" spans="2:9" x14ac:dyDescent="0.2">
      <c r="H4" s="30" t="str">
        <f>Years!J1</f>
        <v>MAT MAR 2020</v>
      </c>
      <c r="I4" s="30" t="str">
        <f>Years!K1</f>
        <v>MAT MAR 2021</v>
      </c>
    </row>
    <row r="6" spans="2:9" x14ac:dyDescent="0.2">
      <c r="B6" s="30">
        <f>Years!D1</f>
        <v>2015</v>
      </c>
      <c r="C6" s="30">
        <f>Years!I1</f>
        <v>2020</v>
      </c>
      <c r="D6" s="30" t="str">
        <f t="shared" ref="D6:I6" si="0">LEFT(D4,4)</f>
        <v/>
      </c>
      <c r="E6" s="30" t="str">
        <f t="shared" si="0"/>
        <v/>
      </c>
      <c r="F6" s="30" t="str">
        <f t="shared" si="0"/>
        <v/>
      </c>
      <c r="G6" s="30" t="str">
        <f t="shared" si="0"/>
        <v/>
      </c>
      <c r="H6" s="30" t="str">
        <f t="shared" si="0"/>
        <v xml:space="preserve">MAT </v>
      </c>
      <c r="I6" s="30" t="str">
        <f t="shared" si="0"/>
        <v xml:space="preserve">MAT </v>
      </c>
    </row>
    <row r="7" spans="2:9" x14ac:dyDescent="0.2">
      <c r="B7" s="30" t="str">
        <f>RIGHT(B6,2)</f>
        <v>15</v>
      </c>
      <c r="C7" s="30" t="str">
        <f>RIGHT(C6,2)</f>
        <v>20</v>
      </c>
      <c r="H7" s="30" t="str">
        <f>RIGHT(H4,LEN(H4)-SEARCH("MAT",H4)-3)</f>
        <v>MAR 2020</v>
      </c>
      <c r="I7" s="30" t="str">
        <f>RIGHT(I4,LEN(I4)-SEARCH("MAT",I4)-3)</f>
        <v>MAR 2021</v>
      </c>
    </row>
    <row r="8" spans="2:9" x14ac:dyDescent="0.2">
      <c r="H8" s="30" t="str">
        <f>H6&amp;TEXT(H7,"mmm yyyy")</f>
        <v>MAT Mar 2020</v>
      </c>
      <c r="I8" s="30" t="str">
        <f>I6&amp;TEXT(I7,"mmm yyyy")</f>
        <v>MAT Mar 2021</v>
      </c>
    </row>
    <row r="9" spans="2:9" x14ac:dyDescent="0.2">
      <c r="H9" s="30" t="str">
        <f>H6 &amp; TEXT(H7,"mmmyy")</f>
        <v>MAT Mar20</v>
      </c>
      <c r="I9" s="30" t="str">
        <f>I6 &amp; TEXT(I7,"mmmyy")</f>
        <v>MAT Mar21</v>
      </c>
    </row>
    <row r="12" spans="2:9" x14ac:dyDescent="0.2">
      <c r="H12" s="40" t="str">
        <f>TEXT(H7,"mmmm yyyy")</f>
        <v>March 2020</v>
      </c>
      <c r="I12" s="40" t="str">
        <f>TEXT(I7,"mmmm yyyy")</f>
        <v>March 2021</v>
      </c>
    </row>
    <row r="13" spans="2:9" x14ac:dyDescent="0.2">
      <c r="C13" s="31">
        <f>AVERAGE(Months!D2:I2)</f>
        <v>769.83333333333337</v>
      </c>
      <c r="D13" s="32" t="str">
        <f>IF(AVERAGE(ADC!K2:P2)=C13,"ADC Match","ADC ERROR")</f>
        <v>ADC Match</v>
      </c>
    </row>
    <row r="14" spans="2:9" x14ac:dyDescent="0.2">
      <c r="B14" s="31">
        <f>AVERAGE(Years!E2:J2,Years!L2)</f>
        <v>8907.1666666666661</v>
      </c>
      <c r="C14" s="31">
        <f>AVERAGE(Years!D2:I2,Years!K2)</f>
        <v>9021.5714285714294</v>
      </c>
      <c r="D14" s="31">
        <f>AVERAGE(Years!J2:K2)</f>
        <v>9010</v>
      </c>
      <c r="E14" s="31"/>
      <c r="H14" s="30" t="str">
        <f>H6 &amp; TEXT(H12,"mmm yy")</f>
        <v>MAT Mar 20</v>
      </c>
      <c r="I14" s="30" t="str">
        <f>I6 &amp; TEXT(I12,"mmm yy")</f>
        <v>MAT Mar 21</v>
      </c>
    </row>
    <row r="15" spans="2:9" x14ac:dyDescent="0.2">
      <c r="C15" s="30">
        <f>AVERAGE(Years!J2:K2)</f>
        <v>9010</v>
      </c>
    </row>
    <row r="16" spans="2:9" x14ac:dyDescent="0.2">
      <c r="B16" s="33" t="str">
        <f>"January "&amp;B7</f>
        <v>January 15</v>
      </c>
      <c r="C16" s="30" t="str">
        <f>TEXT(I7,"mmmm yy")</f>
        <v>March 21</v>
      </c>
      <c r="D16" s="34"/>
    </row>
    <row r="17" spans="2:7" x14ac:dyDescent="0.2">
      <c r="B17" s="34">
        <f>B16+200</f>
        <v>42205</v>
      </c>
      <c r="D17" s="35">
        <f>H7-330</f>
        <v>43561</v>
      </c>
      <c r="E17" s="34" t="str">
        <f>B16</f>
        <v>January 15</v>
      </c>
    </row>
    <row r="18" spans="2:7" x14ac:dyDescent="0.2">
      <c r="B18" s="34">
        <f>B16+2195</f>
        <v>44200</v>
      </c>
    </row>
    <row r="19" spans="2:7" x14ac:dyDescent="0.2">
      <c r="B19" s="34">
        <f>B18+290</f>
        <v>44490</v>
      </c>
    </row>
    <row r="20" spans="2:7" x14ac:dyDescent="0.2">
      <c r="B20" s="33" t="str">
        <f>"January "&amp;C7</f>
        <v>January 20</v>
      </c>
      <c r="C20" s="36">
        <f>Years!K4</f>
        <v>203</v>
      </c>
    </row>
    <row r="22" spans="2:7" x14ac:dyDescent="0.2">
      <c r="B22" s="31"/>
      <c r="C22" s="31"/>
    </row>
    <row r="24" spans="2:7" x14ac:dyDescent="0.2">
      <c r="B24" s="38" t="str">
        <f>H12</f>
        <v>March 2020</v>
      </c>
      <c r="C24" s="37">
        <f>Income!D253</f>
        <v>49.642000000000003</v>
      </c>
      <c r="D24" s="37">
        <f>Income!E253</f>
        <v>51.84</v>
      </c>
      <c r="E24" s="37">
        <f>Income!F253</f>
        <v>43.598999999999997</v>
      </c>
      <c r="F24" s="37">
        <f>Income!G253</f>
        <v>49.228999999999999</v>
      </c>
      <c r="G24" s="37">
        <f>Income!H253</f>
        <v>50.741</v>
      </c>
    </row>
    <row r="25" spans="2:7" x14ac:dyDescent="0.2">
      <c r="B25" s="38" t="str">
        <f>I12</f>
        <v>March 2021</v>
      </c>
      <c r="C25" s="37">
        <f>Income!D285</f>
        <v>54.414999999999999</v>
      </c>
      <c r="D25" s="37">
        <f>Income!E285</f>
        <v>56.927</v>
      </c>
      <c r="E25" s="37">
        <f>Income!F285</f>
        <v>47.210999999999999</v>
      </c>
      <c r="F25" s="37">
        <f>Income!G285</f>
        <v>83.51</v>
      </c>
      <c r="G25" s="37">
        <f>Income!H285</f>
        <v>57.386000000000003</v>
      </c>
    </row>
    <row r="27" spans="2:7" x14ac:dyDescent="0.2">
      <c r="B27" s="30" t="str">
        <f>B24</f>
        <v>March 2020</v>
      </c>
      <c r="C27" s="38" t="str">
        <f>TEXT(C24,"00.0")</f>
        <v>49.6</v>
      </c>
      <c r="D27" s="38" t="str">
        <f>TEXT(D24,"00.0")</f>
        <v>51.8</v>
      </c>
      <c r="E27" s="38" t="str">
        <f>TEXT(E24,"00.0")</f>
        <v>43.6</v>
      </c>
      <c r="F27" s="38" t="str">
        <f>TEXT(F24,"00.0")</f>
        <v>49.2</v>
      </c>
      <c r="G27" s="38" t="str">
        <f>TEXT(G24,"00.0")</f>
        <v>50.7</v>
      </c>
    </row>
    <row r="28" spans="2:7" x14ac:dyDescent="0.2">
      <c r="C28" s="30">
        <f>C27*1000</f>
        <v>49600</v>
      </c>
      <c r="D28" s="30">
        <f>D27*1000</f>
        <v>51800</v>
      </c>
      <c r="E28" s="30">
        <f>E27*1000</f>
        <v>43600</v>
      </c>
      <c r="F28" s="30">
        <f>F27*1000</f>
        <v>49200</v>
      </c>
      <c r="G28" s="30">
        <f>G27*1000</f>
        <v>50700</v>
      </c>
    </row>
    <row r="29" spans="2:7" x14ac:dyDescent="0.2">
      <c r="B29" s="30" t="str">
        <f>B25</f>
        <v>March 2021</v>
      </c>
      <c r="C29" s="38" t="str">
        <f>TEXT(C25,"00.0")</f>
        <v>54.4</v>
      </c>
      <c r="D29" s="38" t="str">
        <f>TEXT(D25,"00.0")</f>
        <v>56.9</v>
      </c>
      <c r="E29" s="38" t="str">
        <f>TEXT(E25,"00.0")</f>
        <v>47.2</v>
      </c>
      <c r="F29" s="38" t="str">
        <f>TEXT(F25,"00.0")</f>
        <v>83.5</v>
      </c>
      <c r="G29" s="38" t="str">
        <f>TEXT(G25,"00.0")</f>
        <v>57.4</v>
      </c>
    </row>
    <row r="30" spans="2:7" x14ac:dyDescent="0.2">
      <c r="C30" s="30">
        <f>C29*1000</f>
        <v>54400</v>
      </c>
      <c r="D30" s="30">
        <f>D29*1000</f>
        <v>56900</v>
      </c>
      <c r="E30" s="30">
        <f>E29*1000</f>
        <v>47200</v>
      </c>
      <c r="F30" s="30">
        <f>F29*1000</f>
        <v>83500</v>
      </c>
      <c r="G30" s="30">
        <f>G29*1000</f>
        <v>57400</v>
      </c>
    </row>
    <row r="33" spans="2:4" x14ac:dyDescent="0.2">
      <c r="B33" s="30" t="e">
        <f>AVERAGE(Demo!C290,Demo!C258)</f>
        <v>#DIV/0!</v>
      </c>
    </row>
    <row r="34" spans="2:4" x14ac:dyDescent="0.2">
      <c r="B34" s="31">
        <f>AVERAGE('Years 2'!E2:J2,'Years 2'!L2)</f>
        <v>8907.1666666666661</v>
      </c>
      <c r="C34" s="31">
        <f>AVERAGE(Years!D2:I2,Years!K2)</f>
        <v>9021.5714285714294</v>
      </c>
    </row>
    <row r="36" spans="2:4" x14ac:dyDescent="0.2">
      <c r="B36" s="40" t="s">
        <v>105</v>
      </c>
      <c r="C36" s="30">
        <f>AVERAGEIF(THP!L8:Q8,"&gt;0",THP!L2:Q2)</f>
        <v>769.83333333333337</v>
      </c>
      <c r="D36" s="30" t="str">
        <f ca="1">TEXT(OFFSET(THP!K1,0,7-COUNTIF(THP!L8:Q8,"&gt;0")), "Mmmm yy")</f>
        <v>October 20</v>
      </c>
    </row>
    <row r="39" spans="2:4" x14ac:dyDescent="0.2">
      <c r="B39" s="59"/>
    </row>
    <row r="44" spans="2:4" x14ac:dyDescent="0.2">
      <c r="B44" s="59" t="str">
        <f>"Incidence Fact Sheet " &amp;TEXT(Bases!I7,"mmmm yyyy")</f>
        <v>Incidence Fact Sheet March 2021</v>
      </c>
    </row>
  </sheetData>
  <conditionalFormatting sqref="D13">
    <cfRule type="expression" dxfId="0" priority="1" stopIfTrue="1">
      <formula>"ADC ERROR"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40"/>
  </sheetPr>
  <dimension ref="A1:V15"/>
  <sheetViews>
    <sheetView workbookViewId="0">
      <selection activeCell="E18" sqref="E18"/>
    </sheetView>
  </sheetViews>
  <sheetFormatPr defaultRowHeight="12.75" x14ac:dyDescent="0.2"/>
  <cols>
    <col min="1" max="1" width="16.28515625" customWidth="1"/>
    <col min="5" max="5" width="10.140625" customWidth="1"/>
    <col min="8" max="8" width="12.85546875" customWidth="1"/>
  </cols>
  <sheetData>
    <row r="1" spans="1:22" x14ac:dyDescent="0.2">
      <c r="B1">
        <f>'Years 2'!D1</f>
        <v>2015</v>
      </c>
      <c r="C1">
        <f>'Years 2'!E1</f>
        <v>2016</v>
      </c>
      <c r="D1">
        <f>'Years 2'!F1</f>
        <v>2017</v>
      </c>
      <c r="E1">
        <f>'Years 2'!G1</f>
        <v>2018</v>
      </c>
      <c r="F1">
        <f>'Years 2'!H1</f>
        <v>2019</v>
      </c>
      <c r="G1">
        <f>'Years 2'!I1</f>
        <v>2020</v>
      </c>
      <c r="H1" t="str">
        <f>Bases!H14</f>
        <v>MAT Mar 20</v>
      </c>
      <c r="I1" t="str">
        <f>Bases!I14</f>
        <v>MAT Mar 21</v>
      </c>
    </row>
    <row r="2" spans="1:22" x14ac:dyDescent="0.2">
      <c r="A2" t="s">
        <v>62</v>
      </c>
      <c r="B2" s="13">
        <f>'Years 2'!D13/100</f>
        <v>0.184</v>
      </c>
      <c r="C2" s="13">
        <f>'Years 2'!E13/100</f>
        <v>0.16200000000000001</v>
      </c>
      <c r="D2" s="13">
        <f>'Years 2'!F13/100</f>
        <v>0.15</v>
      </c>
      <c r="E2" s="13">
        <f>'Years 2'!G13/100</f>
        <v>0.13800000000000001</v>
      </c>
      <c r="F2" s="13">
        <f>'Years 2'!H13/100</f>
        <v>0.121</v>
      </c>
      <c r="G2" s="13">
        <f>'Years 2'!I13/100</f>
        <v>0.11</v>
      </c>
      <c r="H2" s="13">
        <f>'Years 2'!J13/100</f>
        <v>0.125</v>
      </c>
      <c r="I2" s="41">
        <f>'Years 2'!K13/100</f>
        <v>0.106</v>
      </c>
    </row>
    <row r="3" spans="1:22" x14ac:dyDescent="0.2">
      <c r="A3" t="s">
        <v>63</v>
      </c>
      <c r="B3" s="13">
        <f>'Years 2'!D20/100</f>
        <v>0.16300000000000001</v>
      </c>
      <c r="C3" s="13">
        <f>'Years 2'!E20/100</f>
        <v>0.154</v>
      </c>
      <c r="D3" s="13">
        <f>'Years 2'!F20/100</f>
        <v>0.16200000000000001</v>
      </c>
      <c r="E3" s="13">
        <f>'Years 2'!G20/100</f>
        <v>0.14300000000000002</v>
      </c>
      <c r="F3" s="13">
        <f>'Years 2'!H20/100</f>
        <v>0.122</v>
      </c>
      <c r="G3" s="13">
        <f>'Years 2'!I20/100</f>
        <v>0.113</v>
      </c>
      <c r="H3" s="13">
        <f>'Years 2'!J20/100</f>
        <v>0.12300000000000001</v>
      </c>
      <c r="I3" s="13">
        <f>'Years 2'!K20/100</f>
        <v>0.10800000000000001</v>
      </c>
    </row>
    <row r="4" spans="1:22" x14ac:dyDescent="0.2">
      <c r="A4" t="s">
        <v>64</v>
      </c>
      <c r="B4" s="13">
        <f>'Years 2'!D27/100</f>
        <v>0.17600000000000002</v>
      </c>
      <c r="C4" s="13">
        <f>'Years 2'!E27/100</f>
        <v>0.17100000000000001</v>
      </c>
      <c r="D4" s="13">
        <f>'Years 2'!F27/100</f>
        <v>0.153</v>
      </c>
      <c r="E4" s="13">
        <f>'Years 2'!G27/100</f>
        <v>0.13300000000000001</v>
      </c>
      <c r="F4" s="13">
        <f>'Years 2'!H27/100</f>
        <v>0.113</v>
      </c>
      <c r="G4" s="13">
        <f>'Years 2'!I27/100</f>
        <v>0.126</v>
      </c>
      <c r="H4" s="13">
        <f>'Years 2'!J27/100</f>
        <v>0.11199999999999999</v>
      </c>
      <c r="I4" s="41">
        <f>'Years 2'!K27/100</f>
        <v>0.115</v>
      </c>
    </row>
    <row r="9" spans="1:22" x14ac:dyDescent="0.2">
      <c r="B9">
        <f>Years_Full!D1</f>
        <v>2001</v>
      </c>
      <c r="C9">
        <f>Years_Full!E1</f>
        <v>2002</v>
      </c>
      <c r="D9">
        <f>Years_Full!F1</f>
        <v>2003</v>
      </c>
      <c r="E9">
        <f>Years_Full!G1</f>
        <v>2004</v>
      </c>
      <c r="F9">
        <f>Years_Full!H1</f>
        <v>2005</v>
      </c>
      <c r="G9">
        <f>Years_Full!I1</f>
        <v>2006</v>
      </c>
      <c r="H9">
        <f>Years_Full!J1</f>
        <v>2007</v>
      </c>
      <c r="I9">
        <f>Years_Full!K1</f>
        <v>2008</v>
      </c>
      <c r="J9">
        <f>Years_Full!L1</f>
        <v>2009</v>
      </c>
      <c r="K9">
        <f>Years_Full!M1</f>
        <v>2010</v>
      </c>
      <c r="L9">
        <f>Years_Full!N1</f>
        <v>2011</v>
      </c>
      <c r="M9">
        <f>Years_Full!O1</f>
        <v>2012</v>
      </c>
      <c r="N9">
        <f>Years_Full!P1</f>
        <v>2013</v>
      </c>
      <c r="O9">
        <f>Years_Full!Q1</f>
        <v>2014</v>
      </c>
      <c r="P9">
        <f>Years_Full!R1</f>
        <v>2015</v>
      </c>
      <c r="Q9">
        <f>Years_Full!S1</f>
        <v>2016</v>
      </c>
      <c r="R9">
        <f>Years_Full!T1</f>
        <v>2017</v>
      </c>
      <c r="S9">
        <f>Years_Full!U1</f>
        <v>2018</v>
      </c>
      <c r="T9">
        <f>Years_Full!V1</f>
        <v>2019</v>
      </c>
      <c r="U9">
        <f>Years_Full!W1</f>
        <v>2020</v>
      </c>
      <c r="V9" t="str">
        <f>Bases!I14</f>
        <v>MAT Mar 21</v>
      </c>
    </row>
    <row r="10" spans="1:22" x14ac:dyDescent="0.2">
      <c r="A10" t="str">
        <f>Years_Full!B5</f>
        <v>FMC</v>
      </c>
      <c r="B10" s="13">
        <f>Years_Full!D5/100</f>
        <v>0.193</v>
      </c>
      <c r="C10" s="13">
        <f>Years_Full!E5/100</f>
        <v>0.17800000000000002</v>
      </c>
      <c r="D10" s="13">
        <f>Years_Full!F5/100</f>
        <v>0.18</v>
      </c>
      <c r="E10" s="13">
        <f>Years_Full!G5/100</f>
        <v>0.17199999999999999</v>
      </c>
      <c r="F10" s="13">
        <f>Years_Full!H5/100</f>
        <v>0.17600000000000002</v>
      </c>
      <c r="G10" s="13">
        <f>Years_Full!I5/100</f>
        <v>0.158</v>
      </c>
      <c r="H10" s="13">
        <f>Years_Full!J5/100</f>
        <v>0.157</v>
      </c>
      <c r="I10" s="13">
        <f>Years_Full!K5/100</f>
        <v>0.14599999999999999</v>
      </c>
      <c r="J10" s="13">
        <f>Years_Full!L5/100</f>
        <v>0.13400000000000001</v>
      </c>
      <c r="K10" s="13">
        <f>Years_Full!M5/100</f>
        <v>0.128</v>
      </c>
      <c r="L10" s="13">
        <f>Years_Full!N5/100</f>
        <v>0.13100000000000001</v>
      </c>
      <c r="M10" s="13">
        <f>Years_Full!O5/100</f>
        <v>0.13100000000000001</v>
      </c>
      <c r="N10" s="13">
        <f>Years_Full!P5/100</f>
        <v>0.13200000000000001</v>
      </c>
      <c r="O10" s="13">
        <f>Years_Full!Q5/100</f>
        <v>0.128</v>
      </c>
      <c r="P10" s="13">
        <f>Years_Full!R5/100</f>
        <v>0.106</v>
      </c>
      <c r="Q10" s="13">
        <f>Years_Full!S5/100</f>
        <v>9.8000000000000004E-2</v>
      </c>
      <c r="R10" s="13">
        <f>Years_Full!T5/100</f>
        <v>9.5000000000000001E-2</v>
      </c>
      <c r="S10" s="13">
        <f>Years_Full!U5/100</f>
        <v>8.6999999999999994E-2</v>
      </c>
      <c r="T10" s="13">
        <f>Years_Full!V5/100</f>
        <v>7.0999999999999994E-2</v>
      </c>
      <c r="U10" s="13">
        <f>Years_Full!W5/100</f>
        <v>7.0000000000000007E-2</v>
      </c>
      <c r="V10" s="13">
        <f>Years_Full!Y5/100</f>
        <v>6.6000000000000003E-2</v>
      </c>
    </row>
    <row r="11" spans="1:22" x14ac:dyDescent="0.2">
      <c r="A11" t="str">
        <f>Years_Full!B7</f>
        <v>RYO</v>
      </c>
      <c r="B11" s="13">
        <f>Years_Full!D7/100</f>
        <v>0.17</v>
      </c>
      <c r="C11" s="13">
        <f>Years_Full!E7/100</f>
        <v>0.157</v>
      </c>
      <c r="D11" s="13">
        <f>Years_Full!F7/100</f>
        <v>0.161</v>
      </c>
      <c r="E11" s="13">
        <f>Years_Full!G7/100</f>
        <v>0.154</v>
      </c>
      <c r="F11" s="13">
        <f>Years_Full!H7/100</f>
        <v>0.152</v>
      </c>
      <c r="G11" s="13">
        <f>Years_Full!I7/100</f>
        <v>0.16200000000000001</v>
      </c>
      <c r="H11" s="13">
        <f>Years_Full!J7/100</f>
        <v>0.153</v>
      </c>
      <c r="I11" s="13">
        <f>Years_Full!K7/100</f>
        <v>0.156</v>
      </c>
      <c r="J11" s="13">
        <f>Years_Full!L7/100</f>
        <v>0.151</v>
      </c>
      <c r="K11" s="13">
        <f>Years_Full!M7/100</f>
        <v>0.14800000000000002</v>
      </c>
      <c r="L11" s="13">
        <f>Years_Full!N7/100</f>
        <v>0.13200000000000001</v>
      </c>
      <c r="M11" s="13">
        <f>Years_Full!O7/100</f>
        <v>0.129</v>
      </c>
      <c r="N11" s="13">
        <f>Years_Full!P7/100</f>
        <v>0.13400000000000001</v>
      </c>
      <c r="O11" s="13">
        <f>Years_Full!Q7/100</f>
        <v>0.129</v>
      </c>
      <c r="P11" s="13">
        <f>Years_Full!R7/100</f>
        <v>0.11</v>
      </c>
      <c r="Q11" s="13">
        <f>Years_Full!S7/100</f>
        <v>0.106</v>
      </c>
      <c r="R11" s="13">
        <f>Years_Full!T7/100</f>
        <v>9.4E-2</v>
      </c>
      <c r="S11" s="13">
        <f>Years_Full!U7/100</f>
        <v>8.5000000000000006E-2</v>
      </c>
      <c r="T11" s="13">
        <f>Years_Full!V7/100</f>
        <v>7.2000000000000008E-2</v>
      </c>
      <c r="U11" s="13">
        <f>Years_Full!W7/100</f>
        <v>6.6000000000000003E-2</v>
      </c>
      <c r="V11" s="13">
        <f>Years_Full!Y7/100</f>
        <v>0.06</v>
      </c>
    </row>
    <row r="12" spans="1:22" x14ac:dyDescent="0.2">
      <c r="A12" t="str">
        <f>Years_Full!B9</f>
        <v>TOTAL FMC/RYO</v>
      </c>
      <c r="B12" s="13">
        <f>Years_Full!D9/100</f>
        <v>0.27600000000000002</v>
      </c>
      <c r="C12" s="13">
        <f>Years_Full!E9/100</f>
        <v>0.25700000000000001</v>
      </c>
      <c r="D12" s="13">
        <f>Years_Full!F9/100</f>
        <v>0.25800000000000001</v>
      </c>
      <c r="E12" s="13">
        <f>Years_Full!G9/100</f>
        <v>0.247</v>
      </c>
      <c r="F12" s="13">
        <f>Years_Full!H9/100</f>
        <v>0.247</v>
      </c>
      <c r="G12" s="13">
        <f>Years_Full!I9/100</f>
        <v>0.24299999999999999</v>
      </c>
      <c r="H12" s="13">
        <f>Years_Full!J9/100</f>
        <v>0.23899999999999999</v>
      </c>
      <c r="I12" s="13">
        <f>Years_Full!K9/100</f>
        <v>0.23699999999999999</v>
      </c>
      <c r="J12" s="13">
        <f>Years_Full!L9/100</f>
        <v>0.22600000000000001</v>
      </c>
      <c r="K12" s="13">
        <f>Years_Full!M9/100</f>
        <v>0.218</v>
      </c>
      <c r="L12" s="13">
        <f>Years_Full!N9/100</f>
        <v>0.21</v>
      </c>
      <c r="M12" s="13">
        <f>Years_Full!O9/100</f>
        <v>0.20399999999999999</v>
      </c>
      <c r="N12" s="13">
        <f>Years_Full!P9/100</f>
        <v>0.20499999999999999</v>
      </c>
      <c r="O12" s="13">
        <f>Years_Full!Q9/100</f>
        <v>0.20300000000000001</v>
      </c>
      <c r="P12" s="13">
        <f>Years_Full!R9/100</f>
        <v>0.17699999999999999</v>
      </c>
      <c r="Q12" s="13">
        <f>Years_Full!S9/100</f>
        <v>0.16300000000000001</v>
      </c>
      <c r="R12" s="13">
        <f>Years_Full!T9/100</f>
        <v>0.154</v>
      </c>
      <c r="S12" s="13">
        <f>Years_Full!U9/100</f>
        <v>0.13800000000000001</v>
      </c>
      <c r="T12" s="13">
        <f>Years_Full!V9/100</f>
        <v>0.11900000000000001</v>
      </c>
      <c r="U12" s="13">
        <f>Years_Full!W9/100</f>
        <v>0.114</v>
      </c>
      <c r="V12" s="13">
        <f>Years_Full!Y9/100</f>
        <v>0.109</v>
      </c>
    </row>
    <row r="13" spans="1:22" x14ac:dyDescent="0.2">
      <c r="A13" t="str">
        <f>Years_Full!B11</f>
        <v>BOTH FMC/RYO</v>
      </c>
      <c r="B13" s="13">
        <f>Years_Full!D11/100</f>
        <v>8.6999999999999994E-2</v>
      </c>
      <c r="C13" s="13">
        <f>Years_Full!E11/100</f>
        <v>7.9000000000000001E-2</v>
      </c>
      <c r="D13" s="13">
        <f>Years_Full!F11/100</f>
        <v>8.3000000000000004E-2</v>
      </c>
      <c r="E13" s="13">
        <f>Years_Full!G11/100</f>
        <v>7.9000000000000001E-2</v>
      </c>
      <c r="F13" s="13">
        <f>Years_Full!H11/100</f>
        <v>8.1000000000000003E-2</v>
      </c>
      <c r="G13" s="13">
        <f>Years_Full!I11/100</f>
        <v>7.6999999999999999E-2</v>
      </c>
      <c r="H13" s="13">
        <f>Years_Full!J11/100</f>
        <v>7.0999999999999994E-2</v>
      </c>
      <c r="I13" s="13">
        <f>Years_Full!K11/100</f>
        <v>6.6000000000000003E-2</v>
      </c>
      <c r="J13" s="13">
        <f>Years_Full!L11/100</f>
        <v>5.7999999999999996E-2</v>
      </c>
      <c r="K13" s="13">
        <f>Years_Full!M11/100</f>
        <v>5.7999999999999996E-2</v>
      </c>
      <c r="L13" s="13">
        <f>Years_Full!N11/100</f>
        <v>5.2999999999999999E-2</v>
      </c>
      <c r="M13" s="13">
        <f>Years_Full!O11/100</f>
        <v>5.5999999999999994E-2</v>
      </c>
      <c r="N13" s="13">
        <f>Years_Full!P11/100</f>
        <v>6.0999999999999999E-2</v>
      </c>
      <c r="O13" s="13">
        <f>Years_Full!Q11/100</f>
        <v>5.4000000000000006E-2</v>
      </c>
      <c r="P13" s="13">
        <f>Years_Full!R11/100</f>
        <v>3.9E-2</v>
      </c>
      <c r="Q13" s="13">
        <f>Years_Full!S11/100</f>
        <v>4.0999999999999995E-2</v>
      </c>
      <c r="R13" s="13">
        <f>Years_Full!T11/100</f>
        <v>3.6000000000000004E-2</v>
      </c>
      <c r="S13" s="13">
        <f>Years_Full!U11/100</f>
        <v>3.4000000000000002E-2</v>
      </c>
      <c r="T13" s="13">
        <f>Years_Full!V11/100</f>
        <v>2.4E-2</v>
      </c>
      <c r="U13" s="13">
        <f>Years_Full!W11/100</f>
        <v>2.1000000000000001E-2</v>
      </c>
      <c r="V13" s="13">
        <f>Years_Full!Y11/100</f>
        <v>1.8000000000000002E-2</v>
      </c>
    </row>
    <row r="14" spans="1:22" x14ac:dyDescent="0.2">
      <c r="B14" s="9"/>
      <c r="C14" s="9"/>
      <c r="D14" s="9"/>
      <c r="E14" s="9"/>
      <c r="F14" s="9"/>
      <c r="G14" s="9"/>
      <c r="H14" s="9"/>
      <c r="I14" s="9"/>
    </row>
    <row r="15" spans="1:22" x14ac:dyDescent="0.2">
      <c r="B15" s="9"/>
      <c r="C15" s="9"/>
      <c r="D15" s="9"/>
      <c r="E15" s="9"/>
      <c r="F15" s="9"/>
      <c r="G15" s="9"/>
      <c r="H15" s="9"/>
      <c r="I15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I1"/>
  <sheetViews>
    <sheetView workbookViewId="0"/>
  </sheetViews>
  <sheetFormatPr defaultRowHeight="12.75" x14ac:dyDescent="0.2"/>
  <cols>
    <col min="1" max="1" width="20.7109375" customWidth="1"/>
    <col min="2" max="3" width="6.710937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10.7109375" customWidth="1"/>
  </cols>
  <sheetData>
    <row r="1" spans="1:9" ht="36" x14ac:dyDescent="0.2">
      <c r="A1" s="42" t="s">
        <v>106</v>
      </c>
      <c r="B1" s="42" t="s">
        <v>107</v>
      </c>
      <c r="C1" s="42" t="s">
        <v>108</v>
      </c>
      <c r="D1" s="42" t="s">
        <v>109</v>
      </c>
      <c r="E1" s="42" t="s">
        <v>110</v>
      </c>
      <c r="F1" s="42" t="s">
        <v>111</v>
      </c>
      <c r="G1" s="42" t="s">
        <v>112</v>
      </c>
      <c r="H1" s="42" t="s">
        <v>113</v>
      </c>
      <c r="I1" s="42" t="s">
        <v>114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AR251"/>
  <sheetViews>
    <sheetView topLeftCell="A202" workbookViewId="0">
      <selection activeCell="E18" sqref="E18"/>
    </sheetView>
  </sheetViews>
  <sheetFormatPr defaultColWidth="9.140625" defaultRowHeight="12.75" x14ac:dyDescent="0.2"/>
  <cols>
    <col min="2" max="2" width="42.7109375" bestFit="1" customWidth="1"/>
    <col min="4" max="4" width="10.5703125" customWidth="1"/>
    <col min="10" max="10" width="10" customWidth="1"/>
    <col min="12" max="12" width="10.5703125" customWidth="1"/>
  </cols>
  <sheetData>
    <row r="1" spans="1:44" x14ac:dyDescent="0.2">
      <c r="A1" t="s">
        <v>0</v>
      </c>
      <c r="C1" t="s">
        <v>1</v>
      </c>
      <c r="D1" t="s">
        <v>77</v>
      </c>
      <c r="E1" t="s">
        <v>6</v>
      </c>
      <c r="F1" t="s">
        <v>8</v>
      </c>
      <c r="G1" t="s">
        <v>10</v>
      </c>
      <c r="H1" t="s">
        <v>85</v>
      </c>
      <c r="I1" t="s">
        <v>217</v>
      </c>
      <c r="J1" t="s">
        <v>101</v>
      </c>
      <c r="K1" t="s">
        <v>173</v>
      </c>
      <c r="L1" t="s">
        <v>174</v>
      </c>
      <c r="M1" t="s">
        <v>175</v>
      </c>
      <c r="N1" t="s">
        <v>102</v>
      </c>
      <c r="O1" t="s">
        <v>218</v>
      </c>
      <c r="P1" t="s">
        <v>219</v>
      </c>
      <c r="Q1" t="s">
        <v>101</v>
      </c>
      <c r="R1" t="s">
        <v>173</v>
      </c>
      <c r="S1" t="s">
        <v>174</v>
      </c>
      <c r="T1" t="s">
        <v>175</v>
      </c>
      <c r="U1" t="s">
        <v>102</v>
      </c>
      <c r="V1" t="s">
        <v>218</v>
      </c>
      <c r="W1" t="s">
        <v>219</v>
      </c>
      <c r="X1" t="s">
        <v>220</v>
      </c>
      <c r="Y1" t="s">
        <v>221</v>
      </c>
      <c r="Z1" t="s">
        <v>222</v>
      </c>
      <c r="AA1" t="s">
        <v>223</v>
      </c>
      <c r="AB1" t="s">
        <v>241</v>
      </c>
      <c r="AC1" t="s">
        <v>225</v>
      </c>
      <c r="AD1" t="s">
        <v>226</v>
      </c>
      <c r="AE1" t="s">
        <v>227</v>
      </c>
      <c r="AF1" t="s">
        <v>228</v>
      </c>
      <c r="AG1" t="s">
        <v>229</v>
      </c>
      <c r="AH1" t="s">
        <v>230</v>
      </c>
      <c r="AI1" t="s">
        <v>231</v>
      </c>
      <c r="AJ1" t="s">
        <v>232</v>
      </c>
      <c r="AK1" t="s">
        <v>233</v>
      </c>
      <c r="AL1" t="s">
        <v>234</v>
      </c>
      <c r="AM1" t="s">
        <v>235</v>
      </c>
      <c r="AN1" t="s">
        <v>236</v>
      </c>
      <c r="AO1" t="s">
        <v>237</v>
      </c>
      <c r="AP1" t="s">
        <v>238</v>
      </c>
      <c r="AQ1" t="s">
        <v>239</v>
      </c>
      <c r="AR1" t="s">
        <v>240</v>
      </c>
    </row>
    <row r="2" spans="1:44" x14ac:dyDescent="0.2">
      <c r="A2" t="s">
        <v>2</v>
      </c>
      <c r="B2" t="s">
        <v>3</v>
      </c>
      <c r="C2">
        <v>208639</v>
      </c>
      <c r="D2">
        <v>36986</v>
      </c>
      <c r="E2">
        <v>23267</v>
      </c>
      <c r="F2">
        <v>21023</v>
      </c>
      <c r="G2">
        <v>2983</v>
      </c>
      <c r="H2">
        <v>1605</v>
      </c>
      <c r="I2">
        <v>3479</v>
      </c>
      <c r="J2">
        <v>10</v>
      </c>
      <c r="K2">
        <v>1</v>
      </c>
      <c r="L2">
        <v>4</v>
      </c>
      <c r="M2">
        <v>7</v>
      </c>
      <c r="N2">
        <v>20</v>
      </c>
      <c r="O2">
        <v>40</v>
      </c>
      <c r="P2">
        <v>3397</v>
      </c>
      <c r="Q2">
        <v>164</v>
      </c>
      <c r="R2">
        <v>16</v>
      </c>
      <c r="S2">
        <v>39</v>
      </c>
      <c r="T2">
        <v>16</v>
      </c>
      <c r="U2">
        <v>28</v>
      </c>
      <c r="V2">
        <v>46</v>
      </c>
      <c r="W2">
        <v>3397</v>
      </c>
      <c r="X2">
        <v>29</v>
      </c>
      <c r="Y2">
        <v>8</v>
      </c>
      <c r="Z2">
        <v>19</v>
      </c>
      <c r="AA2">
        <v>10</v>
      </c>
      <c r="AB2">
        <v>555</v>
      </c>
      <c r="AC2">
        <v>8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1</v>
      </c>
      <c r="AN2">
        <v>0</v>
      </c>
      <c r="AO2">
        <v>1</v>
      </c>
      <c r="AP2">
        <v>0</v>
      </c>
      <c r="AQ2">
        <v>0</v>
      </c>
      <c r="AR2">
        <v>5</v>
      </c>
    </row>
    <row r="3" spans="1:44" x14ac:dyDescent="0.2">
      <c r="A3" t="s">
        <v>4</v>
      </c>
      <c r="B3" t="s">
        <v>5</v>
      </c>
      <c r="C3">
        <v>2650</v>
      </c>
      <c r="D3">
        <v>569</v>
      </c>
      <c r="E3">
        <v>358</v>
      </c>
      <c r="F3">
        <v>346</v>
      </c>
      <c r="G3">
        <v>54</v>
      </c>
      <c r="H3">
        <v>152</v>
      </c>
      <c r="I3">
        <v>2901</v>
      </c>
      <c r="J3">
        <v>12</v>
      </c>
      <c r="K3">
        <v>1</v>
      </c>
      <c r="L3">
        <v>3</v>
      </c>
      <c r="M3">
        <v>8</v>
      </c>
      <c r="N3">
        <v>23</v>
      </c>
      <c r="O3">
        <v>38</v>
      </c>
      <c r="P3">
        <v>2816</v>
      </c>
      <c r="Q3">
        <v>147</v>
      </c>
      <c r="R3">
        <v>17</v>
      </c>
      <c r="S3">
        <v>36</v>
      </c>
      <c r="T3">
        <v>17</v>
      </c>
      <c r="U3">
        <v>33</v>
      </c>
      <c r="V3">
        <v>43</v>
      </c>
      <c r="W3">
        <v>2816</v>
      </c>
      <c r="X3">
        <v>28</v>
      </c>
      <c r="Y3">
        <v>6</v>
      </c>
      <c r="Z3">
        <v>19</v>
      </c>
      <c r="AA3">
        <v>8</v>
      </c>
      <c r="AB3">
        <v>505</v>
      </c>
      <c r="AC3">
        <v>6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1</v>
      </c>
      <c r="AP3">
        <v>0</v>
      </c>
      <c r="AQ3">
        <v>0</v>
      </c>
      <c r="AR3">
        <v>3</v>
      </c>
    </row>
    <row r="4" spans="1:44" x14ac:dyDescent="0.2">
      <c r="A4" t="s">
        <v>83</v>
      </c>
      <c r="B4" t="s">
        <v>14</v>
      </c>
      <c r="C4">
        <v>100</v>
      </c>
      <c r="D4">
        <v>22.3</v>
      </c>
      <c r="E4">
        <v>13.2</v>
      </c>
      <c r="F4">
        <v>13.9</v>
      </c>
      <c r="G4">
        <v>3.4</v>
      </c>
      <c r="H4">
        <v>6.9</v>
      </c>
      <c r="I4">
        <v>109.8</v>
      </c>
      <c r="J4">
        <v>0.6</v>
      </c>
      <c r="K4">
        <v>0.1</v>
      </c>
      <c r="L4">
        <v>0.1</v>
      </c>
      <c r="M4">
        <v>0.4</v>
      </c>
      <c r="N4">
        <v>0.5</v>
      </c>
      <c r="O4">
        <v>1.2</v>
      </c>
      <c r="P4">
        <v>97</v>
      </c>
      <c r="Q4">
        <v>6.2</v>
      </c>
      <c r="R4">
        <v>0.7</v>
      </c>
      <c r="S4">
        <v>1.7</v>
      </c>
      <c r="T4">
        <v>1</v>
      </c>
      <c r="U4">
        <v>0.8</v>
      </c>
      <c r="V4">
        <v>1.7</v>
      </c>
      <c r="W4">
        <v>106.5</v>
      </c>
      <c r="X4">
        <v>0.8</v>
      </c>
      <c r="Y4">
        <v>0.1</v>
      </c>
      <c r="Z4">
        <v>0.7</v>
      </c>
      <c r="AA4">
        <v>0.3</v>
      </c>
      <c r="AB4">
        <v>20.7</v>
      </c>
      <c r="AC4">
        <v>0.1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46.3</v>
      </c>
      <c r="AN4">
        <v>0</v>
      </c>
      <c r="AO4">
        <v>0</v>
      </c>
      <c r="AP4">
        <v>0</v>
      </c>
      <c r="AQ4">
        <v>0</v>
      </c>
      <c r="AR4">
        <v>53.7</v>
      </c>
    </row>
    <row r="5" spans="1:44" x14ac:dyDescent="0.2">
      <c r="A5" t="s">
        <v>83</v>
      </c>
      <c r="B5" t="s">
        <v>15</v>
      </c>
      <c r="C5">
        <v>100</v>
      </c>
      <c r="D5">
        <v>20.6</v>
      </c>
      <c r="E5">
        <v>13.8</v>
      </c>
      <c r="F5">
        <v>12.3</v>
      </c>
      <c r="G5">
        <v>0.7</v>
      </c>
      <c r="H5">
        <v>4.5999999999999996</v>
      </c>
      <c r="I5">
        <v>109.2</v>
      </c>
      <c r="J5">
        <v>0.2</v>
      </c>
      <c r="K5">
        <v>0</v>
      </c>
      <c r="L5">
        <v>0.1</v>
      </c>
      <c r="M5">
        <v>0.2</v>
      </c>
      <c r="N5">
        <v>1.1000000000000001</v>
      </c>
      <c r="O5">
        <v>1.4</v>
      </c>
      <c r="P5">
        <v>97.1</v>
      </c>
      <c r="Q5">
        <v>4.9000000000000004</v>
      </c>
      <c r="R5">
        <v>0.6</v>
      </c>
      <c r="S5">
        <v>1</v>
      </c>
      <c r="T5">
        <v>0.3</v>
      </c>
      <c r="U5">
        <v>1.7</v>
      </c>
      <c r="V5">
        <v>1.6</v>
      </c>
      <c r="W5">
        <v>106</v>
      </c>
      <c r="X5">
        <v>1.3</v>
      </c>
      <c r="Y5">
        <v>0.3</v>
      </c>
      <c r="Z5">
        <v>0.7</v>
      </c>
      <c r="AA5">
        <v>0.3</v>
      </c>
      <c r="AB5">
        <v>17.600000000000001</v>
      </c>
      <c r="AC5">
        <v>0.3</v>
      </c>
      <c r="AD5">
        <v>0</v>
      </c>
      <c r="AE5">
        <v>0</v>
      </c>
      <c r="AF5">
        <v>27.7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23.1</v>
      </c>
      <c r="AP5">
        <v>0</v>
      </c>
      <c r="AQ5">
        <v>0</v>
      </c>
      <c r="AR5">
        <v>49.2</v>
      </c>
    </row>
    <row r="6" spans="1:44" x14ac:dyDescent="0.2">
      <c r="A6" t="s">
        <v>83</v>
      </c>
      <c r="B6" t="s">
        <v>66</v>
      </c>
      <c r="C6">
        <v>100</v>
      </c>
      <c r="D6">
        <v>100</v>
      </c>
      <c r="E6">
        <v>60.4</v>
      </c>
      <c r="F6">
        <v>65.900000000000006</v>
      </c>
      <c r="G6">
        <v>11.5</v>
      </c>
      <c r="H6">
        <v>20.399999999999999</v>
      </c>
      <c r="I6">
        <v>49.9</v>
      </c>
      <c r="J6">
        <v>6.4</v>
      </c>
      <c r="K6">
        <v>0</v>
      </c>
      <c r="L6">
        <v>0</v>
      </c>
      <c r="M6">
        <v>1.1000000000000001</v>
      </c>
      <c r="N6">
        <v>1.8</v>
      </c>
      <c r="O6">
        <v>6.1</v>
      </c>
      <c r="P6">
        <v>84.6</v>
      </c>
      <c r="Q6">
        <v>16.5</v>
      </c>
      <c r="R6">
        <v>0</v>
      </c>
      <c r="S6">
        <v>3.9</v>
      </c>
      <c r="T6">
        <v>1.5</v>
      </c>
      <c r="U6">
        <v>3.3</v>
      </c>
      <c r="V6">
        <v>4</v>
      </c>
      <c r="W6">
        <v>42.2</v>
      </c>
      <c r="X6">
        <v>7.7</v>
      </c>
      <c r="Y6">
        <v>0</v>
      </c>
      <c r="Z6">
        <v>4.5999999999999996</v>
      </c>
      <c r="AA6">
        <v>1.7</v>
      </c>
      <c r="AB6">
        <v>58.5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 t="s">
        <v>83</v>
      </c>
      <c r="B7" t="s">
        <v>67</v>
      </c>
      <c r="C7">
        <v>100</v>
      </c>
      <c r="D7">
        <v>100</v>
      </c>
      <c r="E7">
        <v>58.5</v>
      </c>
      <c r="F7">
        <v>56.4</v>
      </c>
      <c r="G7">
        <v>6.2</v>
      </c>
      <c r="H7">
        <v>14</v>
      </c>
      <c r="I7">
        <v>66.7</v>
      </c>
      <c r="J7">
        <v>0.4</v>
      </c>
      <c r="K7">
        <v>0</v>
      </c>
      <c r="L7">
        <v>0.2</v>
      </c>
      <c r="M7">
        <v>0.8</v>
      </c>
      <c r="N7">
        <v>3.6</v>
      </c>
      <c r="O7">
        <v>6.9</v>
      </c>
      <c r="P7">
        <v>88.1</v>
      </c>
      <c r="Q7">
        <v>5.5</v>
      </c>
      <c r="R7">
        <v>1.3</v>
      </c>
      <c r="S7">
        <v>3.5</v>
      </c>
      <c r="T7">
        <v>1.8</v>
      </c>
      <c r="U7">
        <v>2.9</v>
      </c>
      <c r="V7">
        <v>5</v>
      </c>
      <c r="W7">
        <v>58.8</v>
      </c>
      <c r="X7">
        <v>5.4</v>
      </c>
      <c r="Y7">
        <v>1.9</v>
      </c>
      <c r="Z7">
        <v>3.4</v>
      </c>
      <c r="AA7">
        <v>1.5</v>
      </c>
      <c r="AB7">
        <v>67.7</v>
      </c>
      <c r="AC7">
        <v>1.9</v>
      </c>
      <c r="AD7">
        <v>0</v>
      </c>
      <c r="AE7">
        <v>0</v>
      </c>
      <c r="AF7">
        <v>22.3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9</v>
      </c>
      <c r="AN7">
        <v>0</v>
      </c>
      <c r="AO7">
        <v>18.600000000000001</v>
      </c>
      <c r="AP7">
        <v>0</v>
      </c>
      <c r="AQ7">
        <v>0</v>
      </c>
      <c r="AR7">
        <v>50</v>
      </c>
    </row>
    <row r="8" spans="1:44" x14ac:dyDescent="0.2">
      <c r="A8" t="s">
        <v>83</v>
      </c>
      <c r="B8" t="s">
        <v>69</v>
      </c>
      <c r="C8">
        <v>100</v>
      </c>
      <c r="D8">
        <v>14</v>
      </c>
      <c r="E8">
        <v>9.4</v>
      </c>
      <c r="F8">
        <v>6.2</v>
      </c>
      <c r="G8">
        <v>2.1</v>
      </c>
      <c r="H8">
        <v>5.6</v>
      </c>
      <c r="I8">
        <v>161.1</v>
      </c>
      <c r="J8">
        <v>0.3</v>
      </c>
      <c r="K8">
        <v>0</v>
      </c>
      <c r="L8">
        <v>0.1</v>
      </c>
      <c r="M8">
        <v>0</v>
      </c>
      <c r="N8">
        <v>0.4</v>
      </c>
      <c r="O8">
        <v>1</v>
      </c>
      <c r="P8">
        <v>98.2</v>
      </c>
      <c r="Q8">
        <v>5.7</v>
      </c>
      <c r="R8">
        <v>0.7</v>
      </c>
      <c r="S8">
        <v>0.8</v>
      </c>
      <c r="T8">
        <v>0.4</v>
      </c>
      <c r="U8">
        <v>1.2</v>
      </c>
      <c r="V8">
        <v>1.9</v>
      </c>
      <c r="W8">
        <v>158.1</v>
      </c>
      <c r="X8">
        <v>1.3</v>
      </c>
      <c r="Y8">
        <v>0.4</v>
      </c>
      <c r="Z8">
        <v>0.3</v>
      </c>
      <c r="AA8">
        <v>0.1</v>
      </c>
      <c r="AB8">
        <v>20</v>
      </c>
      <c r="AC8">
        <v>0.4</v>
      </c>
      <c r="AD8">
        <v>0</v>
      </c>
      <c r="AE8">
        <v>0</v>
      </c>
      <c r="AF8">
        <v>57.6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42.4</v>
      </c>
    </row>
    <row r="9" spans="1:44" x14ac:dyDescent="0.2">
      <c r="A9" t="s">
        <v>83</v>
      </c>
      <c r="B9" t="s">
        <v>16</v>
      </c>
      <c r="C9">
        <v>100</v>
      </c>
      <c r="D9">
        <v>18.100000000000001</v>
      </c>
      <c r="E9">
        <v>12.7</v>
      </c>
      <c r="F9">
        <v>9.1</v>
      </c>
      <c r="G9">
        <v>1.5</v>
      </c>
      <c r="H9">
        <v>3.8</v>
      </c>
      <c r="I9">
        <v>78.7</v>
      </c>
      <c r="J9">
        <v>0.2</v>
      </c>
      <c r="K9">
        <v>0.2</v>
      </c>
      <c r="L9">
        <v>0.2</v>
      </c>
      <c r="M9">
        <v>0.3</v>
      </c>
      <c r="N9">
        <v>0.2</v>
      </c>
      <c r="O9">
        <v>0.3</v>
      </c>
      <c r="P9">
        <v>98.7</v>
      </c>
      <c r="Q9">
        <v>3.2</v>
      </c>
      <c r="R9">
        <v>1.1000000000000001</v>
      </c>
      <c r="S9">
        <v>0.9</v>
      </c>
      <c r="T9">
        <v>0.5</v>
      </c>
      <c r="U9">
        <v>0.5</v>
      </c>
      <c r="V9">
        <v>0.2</v>
      </c>
      <c r="W9">
        <v>77.599999999999994</v>
      </c>
      <c r="X9">
        <v>0.6</v>
      </c>
      <c r="Y9">
        <v>0.1</v>
      </c>
      <c r="Z9">
        <v>0.1</v>
      </c>
      <c r="AA9">
        <v>0</v>
      </c>
      <c r="AB9">
        <v>11.3</v>
      </c>
      <c r="AC9">
        <v>0.1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100</v>
      </c>
    </row>
    <row r="10" spans="1:44" x14ac:dyDescent="0.2">
      <c r="A10" t="s">
        <v>83</v>
      </c>
      <c r="B10" t="s">
        <v>17</v>
      </c>
      <c r="C10">
        <v>100</v>
      </c>
      <c r="D10">
        <v>23.2</v>
      </c>
      <c r="E10">
        <v>13.1</v>
      </c>
      <c r="F10">
        <v>14.7</v>
      </c>
      <c r="G10">
        <v>2.9</v>
      </c>
      <c r="H10">
        <v>10</v>
      </c>
      <c r="I10">
        <v>142.5</v>
      </c>
      <c r="J10">
        <v>0</v>
      </c>
      <c r="K10">
        <v>0</v>
      </c>
      <c r="L10">
        <v>0.3</v>
      </c>
      <c r="M10">
        <v>0.6</v>
      </c>
      <c r="N10">
        <v>2.6</v>
      </c>
      <c r="O10">
        <v>2.4</v>
      </c>
      <c r="P10">
        <v>94.2</v>
      </c>
      <c r="Q10">
        <v>6.3</v>
      </c>
      <c r="R10">
        <v>0.7</v>
      </c>
      <c r="S10">
        <v>2.2999999999999998</v>
      </c>
      <c r="T10">
        <v>1.7</v>
      </c>
      <c r="U10">
        <v>4.0999999999999996</v>
      </c>
      <c r="V10">
        <v>3.7</v>
      </c>
      <c r="W10">
        <v>134.19999999999999</v>
      </c>
      <c r="X10">
        <v>0.5</v>
      </c>
      <c r="Y10">
        <v>0</v>
      </c>
      <c r="Z10">
        <v>1.2</v>
      </c>
      <c r="AA10">
        <v>0.6</v>
      </c>
      <c r="AB10">
        <v>29.6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 t="s">
        <v>83</v>
      </c>
      <c r="B11" t="s">
        <v>70</v>
      </c>
      <c r="C11">
        <v>100</v>
      </c>
      <c r="D11">
        <v>26.4</v>
      </c>
      <c r="E11">
        <v>15.8</v>
      </c>
      <c r="F11">
        <v>17.899999999999999</v>
      </c>
      <c r="G11">
        <v>2.4</v>
      </c>
      <c r="H11">
        <v>6.2</v>
      </c>
      <c r="I11">
        <v>105.1</v>
      </c>
      <c r="J11">
        <v>0.4</v>
      </c>
      <c r="K11">
        <v>0</v>
      </c>
      <c r="L11">
        <v>0</v>
      </c>
      <c r="M11">
        <v>0.6</v>
      </c>
      <c r="N11">
        <v>0.6</v>
      </c>
      <c r="O11">
        <v>1.8</v>
      </c>
      <c r="P11">
        <v>96.6</v>
      </c>
      <c r="Q11">
        <v>7.1</v>
      </c>
      <c r="R11">
        <v>0.7</v>
      </c>
      <c r="S11">
        <v>1.7</v>
      </c>
      <c r="T11">
        <v>0.6</v>
      </c>
      <c r="U11">
        <v>1</v>
      </c>
      <c r="V11">
        <v>2.1</v>
      </c>
      <c r="W11">
        <v>101.6</v>
      </c>
      <c r="X11">
        <v>2.4</v>
      </c>
      <c r="Y11">
        <v>0.3</v>
      </c>
      <c r="Z11">
        <v>1.2</v>
      </c>
      <c r="AA11">
        <v>0.3</v>
      </c>
      <c r="AB11">
        <v>20.7</v>
      </c>
      <c r="AC11">
        <v>0.3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29.1</v>
      </c>
      <c r="AN11">
        <v>0</v>
      </c>
      <c r="AO11">
        <v>60.3</v>
      </c>
      <c r="AP11">
        <v>0</v>
      </c>
      <c r="AQ11">
        <v>0</v>
      </c>
      <c r="AR11">
        <v>10.6</v>
      </c>
    </row>
    <row r="12" spans="1:44" x14ac:dyDescent="0.2">
      <c r="A12" t="s">
        <v>83</v>
      </c>
      <c r="B12" t="s">
        <v>18</v>
      </c>
      <c r="C12">
        <v>100</v>
      </c>
      <c r="D12">
        <v>20.5</v>
      </c>
      <c r="E12">
        <v>13.1</v>
      </c>
      <c r="F12">
        <v>11.4</v>
      </c>
      <c r="G12">
        <v>2.4</v>
      </c>
      <c r="H12">
        <v>6</v>
      </c>
      <c r="I12">
        <v>125</v>
      </c>
      <c r="J12">
        <v>0.3</v>
      </c>
      <c r="K12">
        <v>0</v>
      </c>
      <c r="L12">
        <v>0.1</v>
      </c>
      <c r="M12">
        <v>0.4</v>
      </c>
      <c r="N12">
        <v>0.8</v>
      </c>
      <c r="O12">
        <v>1.3</v>
      </c>
      <c r="P12">
        <v>97.1</v>
      </c>
      <c r="Q12">
        <v>5.8</v>
      </c>
      <c r="R12">
        <v>0.8</v>
      </c>
      <c r="S12">
        <v>1.2</v>
      </c>
      <c r="T12">
        <v>0.9</v>
      </c>
      <c r="U12">
        <v>1.4</v>
      </c>
      <c r="V12">
        <v>1.7</v>
      </c>
      <c r="W12">
        <v>121.4</v>
      </c>
      <c r="X12">
        <v>1.4</v>
      </c>
      <c r="Y12">
        <v>0.3</v>
      </c>
      <c r="Z12">
        <v>0.7</v>
      </c>
      <c r="AA12">
        <v>0.2</v>
      </c>
      <c r="AB12">
        <v>20.7</v>
      </c>
      <c r="AC12">
        <v>0.3</v>
      </c>
      <c r="AD12">
        <v>0</v>
      </c>
      <c r="AE12">
        <v>0</v>
      </c>
      <c r="AF12">
        <v>25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10.1</v>
      </c>
      <c r="AN12">
        <v>0</v>
      </c>
      <c r="AO12">
        <v>20.9</v>
      </c>
      <c r="AP12">
        <v>0</v>
      </c>
      <c r="AQ12">
        <v>0</v>
      </c>
      <c r="AR12">
        <v>44.1</v>
      </c>
    </row>
    <row r="13" spans="1:44" x14ac:dyDescent="0.2">
      <c r="A13" t="s">
        <v>83</v>
      </c>
      <c r="B13" t="s">
        <v>19</v>
      </c>
      <c r="C13">
        <v>100</v>
      </c>
      <c r="D13">
        <v>18.7</v>
      </c>
      <c r="E13">
        <v>11.8</v>
      </c>
      <c r="F13">
        <v>11.5</v>
      </c>
      <c r="G13">
        <v>1.4</v>
      </c>
      <c r="H13">
        <v>5.2</v>
      </c>
      <c r="I13">
        <v>87.3</v>
      </c>
      <c r="J13">
        <v>0</v>
      </c>
      <c r="K13">
        <v>0.3</v>
      </c>
      <c r="L13">
        <v>0</v>
      </c>
      <c r="M13">
        <v>0</v>
      </c>
      <c r="N13">
        <v>0.9</v>
      </c>
      <c r="O13">
        <v>1.3</v>
      </c>
      <c r="P13">
        <v>97.5</v>
      </c>
      <c r="Q13">
        <v>3.6</v>
      </c>
      <c r="R13">
        <v>0.8</v>
      </c>
      <c r="S13">
        <v>1.5</v>
      </c>
      <c r="T13">
        <v>0.2</v>
      </c>
      <c r="U13">
        <v>1.2</v>
      </c>
      <c r="V13">
        <v>1.4</v>
      </c>
      <c r="W13">
        <v>85.1</v>
      </c>
      <c r="X13">
        <v>0.6</v>
      </c>
      <c r="Y13">
        <v>0</v>
      </c>
      <c r="Z13">
        <v>0.5</v>
      </c>
      <c r="AA13">
        <v>0.1</v>
      </c>
      <c r="AB13">
        <v>13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 t="s">
        <v>83</v>
      </c>
      <c r="B14" t="s">
        <v>20</v>
      </c>
      <c r="C14">
        <v>100</v>
      </c>
      <c r="D14">
        <v>26.7</v>
      </c>
      <c r="E14">
        <v>16.3</v>
      </c>
      <c r="F14">
        <v>18.899999999999999</v>
      </c>
      <c r="G14">
        <v>1.9</v>
      </c>
      <c r="H14">
        <v>5.6</v>
      </c>
      <c r="I14">
        <v>91.3</v>
      </c>
      <c r="J14">
        <v>1.2</v>
      </c>
      <c r="K14">
        <v>0</v>
      </c>
      <c r="L14">
        <v>0</v>
      </c>
      <c r="M14">
        <v>0.2</v>
      </c>
      <c r="N14">
        <v>0.6</v>
      </c>
      <c r="O14">
        <v>1.3</v>
      </c>
      <c r="P14">
        <v>96.7</v>
      </c>
      <c r="Q14">
        <v>6.8</v>
      </c>
      <c r="R14">
        <v>0</v>
      </c>
      <c r="S14">
        <v>1.5</v>
      </c>
      <c r="T14">
        <v>0.5</v>
      </c>
      <c r="U14">
        <v>0.8</v>
      </c>
      <c r="V14">
        <v>1.8</v>
      </c>
      <c r="W14">
        <v>88.3</v>
      </c>
      <c r="X14">
        <v>0.6</v>
      </c>
      <c r="Y14">
        <v>0.1</v>
      </c>
      <c r="Z14">
        <v>1.1000000000000001</v>
      </c>
      <c r="AA14">
        <v>0.6</v>
      </c>
      <c r="AB14">
        <v>21.1</v>
      </c>
      <c r="AC14">
        <v>0.1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100</v>
      </c>
    </row>
    <row r="15" spans="1:44" x14ac:dyDescent="0.2">
      <c r="A15" t="s">
        <v>83</v>
      </c>
      <c r="B15" t="s">
        <v>1</v>
      </c>
      <c r="C15">
        <v>100</v>
      </c>
      <c r="D15">
        <v>21.5</v>
      </c>
      <c r="E15">
        <v>13.5</v>
      </c>
      <c r="F15">
        <v>13.1</v>
      </c>
      <c r="G15">
        <v>2</v>
      </c>
      <c r="H15">
        <v>5.7</v>
      </c>
      <c r="I15">
        <v>109.5</v>
      </c>
      <c r="J15">
        <v>0.4</v>
      </c>
      <c r="K15">
        <v>0</v>
      </c>
      <c r="L15">
        <v>0.1</v>
      </c>
      <c r="M15">
        <v>0.3</v>
      </c>
      <c r="N15">
        <v>0.8</v>
      </c>
      <c r="O15">
        <v>1.3</v>
      </c>
      <c r="P15">
        <v>97.1</v>
      </c>
      <c r="Q15">
        <v>5.6</v>
      </c>
      <c r="R15">
        <v>0.6</v>
      </c>
      <c r="S15">
        <v>1.3</v>
      </c>
      <c r="T15">
        <v>0.7</v>
      </c>
      <c r="U15">
        <v>1.2</v>
      </c>
      <c r="V15">
        <v>1.6</v>
      </c>
      <c r="W15">
        <v>106.3</v>
      </c>
      <c r="X15">
        <v>1.1000000000000001</v>
      </c>
      <c r="Y15">
        <v>0.2</v>
      </c>
      <c r="Z15">
        <v>0.7</v>
      </c>
      <c r="AA15">
        <v>0.3</v>
      </c>
      <c r="AB15">
        <v>19.100000000000001</v>
      </c>
      <c r="AC15">
        <v>0.2</v>
      </c>
      <c r="AD15">
        <v>0</v>
      </c>
      <c r="AE15">
        <v>0</v>
      </c>
      <c r="AF15">
        <v>22.3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9</v>
      </c>
      <c r="AN15">
        <v>0</v>
      </c>
      <c r="AO15">
        <v>18.600000000000001</v>
      </c>
      <c r="AP15">
        <v>0</v>
      </c>
      <c r="AQ15">
        <v>0</v>
      </c>
      <c r="AR15">
        <v>50</v>
      </c>
    </row>
    <row r="16" spans="1:44" x14ac:dyDescent="0.2">
      <c r="A16" t="s">
        <v>83</v>
      </c>
      <c r="B16" t="s">
        <v>21</v>
      </c>
      <c r="C16">
        <v>100</v>
      </c>
      <c r="D16">
        <v>11.4</v>
      </c>
      <c r="E16">
        <v>7.9</v>
      </c>
      <c r="F16">
        <v>4.5</v>
      </c>
      <c r="G16">
        <v>1.9</v>
      </c>
      <c r="H16">
        <v>5.7</v>
      </c>
      <c r="I16">
        <v>111.6</v>
      </c>
      <c r="J16">
        <v>0</v>
      </c>
      <c r="K16">
        <v>0</v>
      </c>
      <c r="L16">
        <v>0.1</v>
      </c>
      <c r="M16">
        <v>0</v>
      </c>
      <c r="N16">
        <v>0.5</v>
      </c>
      <c r="O16">
        <v>1</v>
      </c>
      <c r="P16">
        <v>98.5</v>
      </c>
      <c r="Q16">
        <v>5.9</v>
      </c>
      <c r="R16">
        <v>1.1000000000000001</v>
      </c>
      <c r="S16">
        <v>1.1000000000000001</v>
      </c>
      <c r="T16">
        <v>0.4</v>
      </c>
      <c r="U16">
        <v>0.5</v>
      </c>
      <c r="V16">
        <v>1.1000000000000001</v>
      </c>
      <c r="W16">
        <v>109.9</v>
      </c>
      <c r="X16">
        <v>2.1</v>
      </c>
      <c r="Y16">
        <v>0.2</v>
      </c>
      <c r="Z16">
        <v>0.3</v>
      </c>
      <c r="AA16">
        <v>0</v>
      </c>
      <c r="AB16">
        <v>17.7</v>
      </c>
      <c r="AC16">
        <v>0.2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100</v>
      </c>
    </row>
    <row r="17" spans="1:44" x14ac:dyDescent="0.2">
      <c r="A17" t="s">
        <v>83</v>
      </c>
      <c r="B17" t="s">
        <v>22</v>
      </c>
      <c r="C17">
        <v>100</v>
      </c>
      <c r="D17">
        <v>17.100000000000001</v>
      </c>
      <c r="E17">
        <v>11.7</v>
      </c>
      <c r="F17">
        <v>8.6</v>
      </c>
      <c r="G17">
        <v>1.8</v>
      </c>
      <c r="H17">
        <v>4.9000000000000004</v>
      </c>
      <c r="I17">
        <v>117.4</v>
      </c>
      <c r="J17">
        <v>0.7</v>
      </c>
      <c r="K17">
        <v>0</v>
      </c>
      <c r="L17">
        <v>0.2</v>
      </c>
      <c r="M17">
        <v>0.7</v>
      </c>
      <c r="N17">
        <v>0.1</v>
      </c>
      <c r="O17">
        <v>1.2</v>
      </c>
      <c r="P17">
        <v>97.1</v>
      </c>
      <c r="Q17">
        <v>4.5</v>
      </c>
      <c r="R17">
        <v>0.6</v>
      </c>
      <c r="S17">
        <v>0.6</v>
      </c>
      <c r="T17">
        <v>1.1000000000000001</v>
      </c>
      <c r="U17">
        <v>0.1</v>
      </c>
      <c r="V17">
        <v>1.6</v>
      </c>
      <c r="W17">
        <v>113.9</v>
      </c>
      <c r="X17">
        <v>0.9</v>
      </c>
      <c r="Y17">
        <v>0.2</v>
      </c>
      <c r="Z17">
        <v>0.5</v>
      </c>
      <c r="AA17">
        <v>0.3</v>
      </c>
      <c r="AB17">
        <v>17</v>
      </c>
      <c r="AC17">
        <v>0.2</v>
      </c>
      <c r="AD17">
        <v>0</v>
      </c>
      <c r="AE17">
        <v>0</v>
      </c>
      <c r="AF17">
        <v>100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 t="s">
        <v>83</v>
      </c>
      <c r="B18" t="s">
        <v>23</v>
      </c>
      <c r="C18">
        <v>100</v>
      </c>
      <c r="D18">
        <v>22</v>
      </c>
      <c r="E18">
        <v>13.8</v>
      </c>
      <c r="F18">
        <v>13.2</v>
      </c>
      <c r="G18">
        <v>2</v>
      </c>
      <c r="H18">
        <v>5.6</v>
      </c>
      <c r="I18">
        <v>112</v>
      </c>
      <c r="J18">
        <v>0.5</v>
      </c>
      <c r="K18">
        <v>0.2</v>
      </c>
      <c r="L18">
        <v>0.2</v>
      </c>
      <c r="M18">
        <v>0</v>
      </c>
      <c r="N18">
        <v>1.3</v>
      </c>
      <c r="O18">
        <v>1.2</v>
      </c>
      <c r="P18">
        <v>96.6</v>
      </c>
      <c r="Q18">
        <v>5.5</v>
      </c>
      <c r="R18">
        <v>0.5</v>
      </c>
      <c r="S18">
        <v>2.6</v>
      </c>
      <c r="T18">
        <v>0.4</v>
      </c>
      <c r="U18">
        <v>2.2000000000000002</v>
      </c>
      <c r="V18">
        <v>1.7</v>
      </c>
      <c r="W18">
        <v>108.2</v>
      </c>
      <c r="X18">
        <v>0.6</v>
      </c>
      <c r="Y18">
        <v>0.3</v>
      </c>
      <c r="Z18">
        <v>1.3</v>
      </c>
      <c r="AA18">
        <v>0.7</v>
      </c>
      <c r="AB18">
        <v>19.2</v>
      </c>
      <c r="AC18">
        <v>0.3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31.4</v>
      </c>
      <c r="AN18">
        <v>0</v>
      </c>
      <c r="AO18">
        <v>0</v>
      </c>
      <c r="AP18">
        <v>0</v>
      </c>
      <c r="AQ18">
        <v>0</v>
      </c>
      <c r="AR18">
        <v>68.599999999999994</v>
      </c>
    </row>
    <row r="19" spans="1:44" x14ac:dyDescent="0.2">
      <c r="A19" t="s">
        <v>83</v>
      </c>
      <c r="B19" t="s">
        <v>24</v>
      </c>
      <c r="C19">
        <v>100</v>
      </c>
      <c r="D19">
        <v>27.1</v>
      </c>
      <c r="E19">
        <v>16.2</v>
      </c>
      <c r="F19">
        <v>18.3</v>
      </c>
      <c r="G19">
        <v>2.4</v>
      </c>
      <c r="H19">
        <v>5.9</v>
      </c>
      <c r="I19">
        <v>105.9</v>
      </c>
      <c r="J19">
        <v>0.2</v>
      </c>
      <c r="K19">
        <v>0</v>
      </c>
      <c r="L19">
        <v>0</v>
      </c>
      <c r="M19">
        <v>0.4</v>
      </c>
      <c r="N19">
        <v>1.4</v>
      </c>
      <c r="O19">
        <v>1.9</v>
      </c>
      <c r="P19">
        <v>96</v>
      </c>
      <c r="Q19">
        <v>6.3</v>
      </c>
      <c r="R19">
        <v>0.5</v>
      </c>
      <c r="S19">
        <v>1.5</v>
      </c>
      <c r="T19">
        <v>0.8</v>
      </c>
      <c r="U19">
        <v>1.8</v>
      </c>
      <c r="V19">
        <v>2.2000000000000002</v>
      </c>
      <c r="W19">
        <v>101.7</v>
      </c>
      <c r="X19">
        <v>1.3</v>
      </c>
      <c r="Y19">
        <v>0.2</v>
      </c>
      <c r="Z19">
        <v>1</v>
      </c>
      <c r="AA19">
        <v>0.3</v>
      </c>
      <c r="AB19">
        <v>21.6</v>
      </c>
      <c r="AC19">
        <v>0.2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85</v>
      </c>
      <c r="AP19">
        <v>0</v>
      </c>
      <c r="AQ19">
        <v>0</v>
      </c>
      <c r="AR19">
        <v>15</v>
      </c>
    </row>
    <row r="20" spans="1:44" x14ac:dyDescent="0.2">
      <c r="A20" t="s">
        <v>83</v>
      </c>
      <c r="B20" t="s">
        <v>25</v>
      </c>
      <c r="C20">
        <v>100</v>
      </c>
      <c r="D20">
        <v>33.200000000000003</v>
      </c>
      <c r="E20">
        <v>20</v>
      </c>
      <c r="F20">
        <v>24.1</v>
      </c>
      <c r="G20">
        <v>2.2000000000000002</v>
      </c>
      <c r="H20">
        <v>6.9</v>
      </c>
      <c r="I20">
        <v>97.4</v>
      </c>
      <c r="J20">
        <v>0.8</v>
      </c>
      <c r="K20">
        <v>0</v>
      </c>
      <c r="L20">
        <v>0</v>
      </c>
      <c r="M20">
        <v>0.2</v>
      </c>
      <c r="N20">
        <v>0.9</v>
      </c>
      <c r="O20">
        <v>1.1000000000000001</v>
      </c>
      <c r="P20">
        <v>97.1</v>
      </c>
      <c r="Q20">
        <v>5.7</v>
      </c>
      <c r="R20">
        <v>0.2</v>
      </c>
      <c r="S20">
        <v>1</v>
      </c>
      <c r="T20">
        <v>0.6</v>
      </c>
      <c r="U20">
        <v>1.7</v>
      </c>
      <c r="V20">
        <v>1.7</v>
      </c>
      <c r="W20">
        <v>94.5</v>
      </c>
      <c r="X20">
        <v>0.2</v>
      </c>
      <c r="Y20">
        <v>0.1</v>
      </c>
      <c r="Z20">
        <v>0.5</v>
      </c>
      <c r="AA20">
        <v>0.3</v>
      </c>
      <c r="AB20">
        <v>20.399999999999999</v>
      </c>
      <c r="AC20">
        <v>0.1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100</v>
      </c>
    </row>
    <row r="21" spans="1:44" x14ac:dyDescent="0.2">
      <c r="A21" t="s">
        <v>83</v>
      </c>
      <c r="B21" t="s">
        <v>6</v>
      </c>
      <c r="C21">
        <v>100</v>
      </c>
      <c r="D21">
        <v>100</v>
      </c>
      <c r="E21">
        <v>100</v>
      </c>
      <c r="F21">
        <v>43.3</v>
      </c>
      <c r="G21">
        <v>7.7</v>
      </c>
      <c r="H21">
        <v>13.1</v>
      </c>
      <c r="I21">
        <v>41.4</v>
      </c>
      <c r="J21">
        <v>1.2</v>
      </c>
      <c r="K21">
        <v>0</v>
      </c>
      <c r="L21">
        <v>0.3</v>
      </c>
      <c r="M21">
        <v>1.6</v>
      </c>
      <c r="N21">
        <v>3.1</v>
      </c>
      <c r="O21">
        <v>6.9</v>
      </c>
      <c r="P21">
        <v>86.9</v>
      </c>
      <c r="Q21">
        <v>8.3000000000000007</v>
      </c>
      <c r="R21">
        <v>0.8</v>
      </c>
      <c r="S21">
        <v>3</v>
      </c>
      <c r="T21">
        <v>1.5</v>
      </c>
      <c r="U21">
        <v>2.4</v>
      </c>
      <c r="V21">
        <v>3.6</v>
      </c>
      <c r="W21">
        <v>36</v>
      </c>
      <c r="X21">
        <v>6.4</v>
      </c>
      <c r="Y21">
        <v>1.2</v>
      </c>
      <c r="Z21">
        <v>1.2</v>
      </c>
      <c r="AA21">
        <v>0.8</v>
      </c>
      <c r="AB21">
        <v>46.1</v>
      </c>
      <c r="AC21">
        <v>1.2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12.1</v>
      </c>
      <c r="AN21">
        <v>0</v>
      </c>
      <c r="AO21">
        <v>25</v>
      </c>
      <c r="AP21">
        <v>0</v>
      </c>
      <c r="AQ21">
        <v>0</v>
      </c>
      <c r="AR21">
        <v>62.9</v>
      </c>
    </row>
    <row r="22" spans="1:44" x14ac:dyDescent="0.2">
      <c r="A22" t="s">
        <v>83</v>
      </c>
      <c r="B22" t="s">
        <v>8</v>
      </c>
      <c r="C22">
        <v>100</v>
      </c>
      <c r="D22">
        <v>100</v>
      </c>
      <c r="E22">
        <v>44.7</v>
      </c>
      <c r="F22">
        <v>100</v>
      </c>
      <c r="G22">
        <v>7.8</v>
      </c>
      <c r="H22">
        <v>12.5</v>
      </c>
      <c r="I22">
        <v>43.8</v>
      </c>
      <c r="J22">
        <v>3.2</v>
      </c>
      <c r="K22">
        <v>0</v>
      </c>
      <c r="L22">
        <v>0</v>
      </c>
      <c r="M22">
        <v>0.9</v>
      </c>
      <c r="N22">
        <v>2.2999999999999998</v>
      </c>
      <c r="O22">
        <v>6.8</v>
      </c>
      <c r="P22">
        <v>86.8</v>
      </c>
      <c r="Q22">
        <v>5.5</v>
      </c>
      <c r="R22">
        <v>0.3</v>
      </c>
      <c r="S22">
        <v>2.2999999999999998</v>
      </c>
      <c r="T22">
        <v>1.7</v>
      </c>
      <c r="U22">
        <v>2.4</v>
      </c>
      <c r="V22">
        <v>3.1</v>
      </c>
      <c r="W22">
        <v>38</v>
      </c>
      <c r="X22">
        <v>2.9</v>
      </c>
      <c r="Y22">
        <v>0.7</v>
      </c>
      <c r="Z22">
        <v>5</v>
      </c>
      <c r="AA22">
        <v>1.3</v>
      </c>
      <c r="AB22">
        <v>45</v>
      </c>
      <c r="AC22">
        <v>0.7</v>
      </c>
      <c r="AD22">
        <v>0</v>
      </c>
      <c r="AE22">
        <v>0</v>
      </c>
      <c r="AF22">
        <v>53.1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46.9</v>
      </c>
    </row>
    <row r="23" spans="1:44" x14ac:dyDescent="0.2">
      <c r="A23" t="s">
        <v>83</v>
      </c>
      <c r="B23" t="s">
        <v>9</v>
      </c>
      <c r="C23">
        <v>100</v>
      </c>
      <c r="D23">
        <v>100</v>
      </c>
      <c r="E23">
        <v>65.2</v>
      </c>
      <c r="F23">
        <v>63</v>
      </c>
      <c r="G23">
        <v>6.8</v>
      </c>
      <c r="H23">
        <v>13</v>
      </c>
      <c r="I23">
        <v>47.9</v>
      </c>
      <c r="J23">
        <v>2.1</v>
      </c>
      <c r="K23">
        <v>0</v>
      </c>
      <c r="L23">
        <v>0.2</v>
      </c>
      <c r="M23">
        <v>0.9</v>
      </c>
      <c r="N23">
        <v>2.9</v>
      </c>
      <c r="O23">
        <v>6.8</v>
      </c>
      <c r="P23">
        <v>87.1</v>
      </c>
      <c r="Q23">
        <v>7.5</v>
      </c>
      <c r="R23">
        <v>0.7</v>
      </c>
      <c r="S23">
        <v>2.9</v>
      </c>
      <c r="T23">
        <v>1.4</v>
      </c>
      <c r="U23">
        <v>2.2999999999999998</v>
      </c>
      <c r="V23">
        <v>3.7</v>
      </c>
      <c r="W23">
        <v>41.7</v>
      </c>
      <c r="X23">
        <v>4.7</v>
      </c>
      <c r="Y23">
        <v>1</v>
      </c>
      <c r="Z23">
        <v>3.1</v>
      </c>
      <c r="AA23">
        <v>1.1000000000000001</v>
      </c>
      <c r="AB23">
        <v>51.2</v>
      </c>
      <c r="AC23">
        <v>1</v>
      </c>
      <c r="AD23">
        <v>0</v>
      </c>
      <c r="AE23">
        <v>0</v>
      </c>
      <c r="AF23">
        <v>22.3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9</v>
      </c>
      <c r="AN23">
        <v>0</v>
      </c>
      <c r="AO23">
        <v>18.600000000000001</v>
      </c>
      <c r="AP23">
        <v>0</v>
      </c>
      <c r="AQ23">
        <v>0</v>
      </c>
      <c r="AR23">
        <v>50</v>
      </c>
    </row>
    <row r="24" spans="1:44" x14ac:dyDescent="0.2">
      <c r="A24" t="s">
        <v>83</v>
      </c>
      <c r="B24" t="s">
        <v>60</v>
      </c>
      <c r="C24">
        <v>100</v>
      </c>
      <c r="D24">
        <v>100</v>
      </c>
      <c r="E24">
        <v>100</v>
      </c>
      <c r="F24">
        <v>100</v>
      </c>
      <c r="G24">
        <v>11.3</v>
      </c>
      <c r="H24">
        <v>12.2</v>
      </c>
      <c r="I24">
        <v>23.6</v>
      </c>
      <c r="J24">
        <v>2.7</v>
      </c>
      <c r="K24">
        <v>0</v>
      </c>
      <c r="L24">
        <v>0</v>
      </c>
      <c r="M24">
        <v>3.9</v>
      </c>
      <c r="N24">
        <v>1.2</v>
      </c>
      <c r="O24">
        <v>7.3</v>
      </c>
      <c r="P24">
        <v>85</v>
      </c>
      <c r="Q24">
        <v>4.8</v>
      </c>
      <c r="R24">
        <v>0</v>
      </c>
      <c r="S24">
        <v>1.8</v>
      </c>
      <c r="T24">
        <v>2.4</v>
      </c>
      <c r="U24">
        <v>2.6</v>
      </c>
      <c r="V24">
        <v>2.1</v>
      </c>
      <c r="W24">
        <v>20.100000000000001</v>
      </c>
      <c r="X24">
        <v>4.5</v>
      </c>
      <c r="Y24">
        <v>0.6</v>
      </c>
      <c r="Z24">
        <v>2.8</v>
      </c>
      <c r="AA24">
        <v>0.7</v>
      </c>
      <c r="AB24">
        <v>25.4</v>
      </c>
      <c r="AC24">
        <v>0.6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100</v>
      </c>
    </row>
    <row r="25" spans="1:44" x14ac:dyDescent="0.2">
      <c r="A25" t="s">
        <v>83</v>
      </c>
      <c r="B25" t="s">
        <v>55</v>
      </c>
      <c r="C25">
        <v>100</v>
      </c>
      <c r="D25">
        <v>100</v>
      </c>
      <c r="E25">
        <v>49.6</v>
      </c>
      <c r="F25">
        <v>69.099999999999994</v>
      </c>
      <c r="G25">
        <v>43.8</v>
      </c>
      <c r="H25">
        <v>42</v>
      </c>
      <c r="I25">
        <v>26.3</v>
      </c>
      <c r="J25">
        <v>0</v>
      </c>
      <c r="K25">
        <v>0</v>
      </c>
      <c r="L25">
        <v>0</v>
      </c>
      <c r="M25">
        <v>0</v>
      </c>
      <c r="N25">
        <v>26.3</v>
      </c>
      <c r="O25">
        <v>0</v>
      </c>
      <c r="P25">
        <v>73.7</v>
      </c>
      <c r="Q25">
        <v>35.700000000000003</v>
      </c>
      <c r="R25">
        <v>0</v>
      </c>
      <c r="S25">
        <v>0</v>
      </c>
      <c r="T25">
        <v>0</v>
      </c>
      <c r="U25">
        <v>6.9</v>
      </c>
      <c r="V25">
        <v>0</v>
      </c>
      <c r="W25">
        <v>19.399999999999999</v>
      </c>
      <c r="X25">
        <v>2.7</v>
      </c>
      <c r="Y25">
        <v>3</v>
      </c>
      <c r="Z25">
        <v>3</v>
      </c>
      <c r="AA25">
        <v>7</v>
      </c>
      <c r="AB25">
        <v>49.2</v>
      </c>
      <c r="AC25">
        <v>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100</v>
      </c>
    </row>
    <row r="26" spans="1:44" x14ac:dyDescent="0.2">
      <c r="A26" t="s">
        <v>83</v>
      </c>
      <c r="B26" t="s">
        <v>10</v>
      </c>
      <c r="C26">
        <v>100</v>
      </c>
      <c r="D26">
        <v>100</v>
      </c>
      <c r="E26">
        <v>51.1</v>
      </c>
      <c r="F26">
        <v>50.3</v>
      </c>
      <c r="G26">
        <v>100</v>
      </c>
      <c r="H26">
        <v>17.3</v>
      </c>
      <c r="I26">
        <v>52.5</v>
      </c>
      <c r="J26">
        <v>0</v>
      </c>
      <c r="K26">
        <v>0</v>
      </c>
      <c r="L26">
        <v>0</v>
      </c>
      <c r="M26">
        <v>2.1</v>
      </c>
      <c r="N26">
        <v>0</v>
      </c>
      <c r="O26">
        <v>2.1</v>
      </c>
      <c r="P26">
        <v>95.8</v>
      </c>
      <c r="Q26">
        <v>1.6</v>
      </c>
      <c r="R26">
        <v>0</v>
      </c>
      <c r="S26">
        <v>3.2</v>
      </c>
      <c r="T26">
        <v>1.7</v>
      </c>
      <c r="U26">
        <v>0</v>
      </c>
      <c r="V26">
        <v>1.1000000000000001</v>
      </c>
      <c r="W26">
        <v>50.2</v>
      </c>
      <c r="X26">
        <v>8.6999999999999993</v>
      </c>
      <c r="Y26">
        <v>0</v>
      </c>
      <c r="Z26">
        <v>2.4</v>
      </c>
      <c r="AA26">
        <v>0</v>
      </c>
      <c r="AB26">
        <v>46.8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 t="s">
        <v>83</v>
      </c>
      <c r="B27" t="s">
        <v>11</v>
      </c>
      <c r="C27">
        <v>100</v>
      </c>
      <c r="D27">
        <v>100</v>
      </c>
      <c r="E27">
        <v>63</v>
      </c>
      <c r="F27">
        <v>60.9</v>
      </c>
      <c r="G27">
        <v>9.5</v>
      </c>
      <c r="H27">
        <v>12.8</v>
      </c>
      <c r="I27">
        <v>48.6</v>
      </c>
      <c r="J27">
        <v>2</v>
      </c>
      <c r="K27">
        <v>0</v>
      </c>
      <c r="L27">
        <v>0.2</v>
      </c>
      <c r="M27">
        <v>0.9</v>
      </c>
      <c r="N27">
        <v>3.1</v>
      </c>
      <c r="O27">
        <v>6.7</v>
      </c>
      <c r="P27">
        <v>87.1</v>
      </c>
      <c r="Q27">
        <v>7.3</v>
      </c>
      <c r="R27">
        <v>0.7</v>
      </c>
      <c r="S27">
        <v>2.9</v>
      </c>
      <c r="T27">
        <v>1.3</v>
      </c>
      <c r="U27">
        <v>2.4</v>
      </c>
      <c r="V27">
        <v>3.7</v>
      </c>
      <c r="W27">
        <v>42.3</v>
      </c>
      <c r="X27">
        <v>4.9000000000000004</v>
      </c>
      <c r="Y27">
        <v>1</v>
      </c>
      <c r="Z27">
        <v>3</v>
      </c>
      <c r="AA27">
        <v>1.3</v>
      </c>
      <c r="AB27">
        <v>51.4</v>
      </c>
      <c r="AC27">
        <v>1</v>
      </c>
      <c r="AD27">
        <v>0</v>
      </c>
      <c r="AE27">
        <v>0</v>
      </c>
      <c r="AF27">
        <v>22.3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9</v>
      </c>
      <c r="AN27">
        <v>0</v>
      </c>
      <c r="AO27">
        <v>18.600000000000001</v>
      </c>
      <c r="AP27">
        <v>0</v>
      </c>
      <c r="AQ27">
        <v>0</v>
      </c>
      <c r="AR27">
        <v>50</v>
      </c>
    </row>
    <row r="28" spans="1:44" x14ac:dyDescent="0.2">
      <c r="A28" t="s">
        <v>26</v>
      </c>
      <c r="B28" t="s">
        <v>78</v>
      </c>
    </row>
    <row r="29" spans="1:44" x14ac:dyDescent="0.2">
      <c r="A29" t="s">
        <v>0</v>
      </c>
      <c r="C29" t="s">
        <v>1</v>
      </c>
      <c r="D29" t="s">
        <v>77</v>
      </c>
      <c r="E29" t="s">
        <v>6</v>
      </c>
      <c r="F29" t="s">
        <v>8</v>
      </c>
      <c r="G29" t="s">
        <v>10</v>
      </c>
      <c r="H29" t="s">
        <v>85</v>
      </c>
      <c r="I29" t="s">
        <v>217</v>
      </c>
      <c r="J29" t="s">
        <v>101</v>
      </c>
      <c r="K29" t="s">
        <v>173</v>
      </c>
      <c r="L29" t="s">
        <v>174</v>
      </c>
      <c r="M29" t="s">
        <v>175</v>
      </c>
      <c r="N29" t="s">
        <v>102</v>
      </c>
      <c r="O29" t="s">
        <v>218</v>
      </c>
      <c r="P29" t="s">
        <v>219</v>
      </c>
      <c r="Q29" t="s">
        <v>101</v>
      </c>
      <c r="R29" t="s">
        <v>173</v>
      </c>
      <c r="S29" t="s">
        <v>174</v>
      </c>
      <c r="T29" t="s">
        <v>175</v>
      </c>
      <c r="U29" t="s">
        <v>102</v>
      </c>
      <c r="V29" t="s">
        <v>218</v>
      </c>
      <c r="W29" t="s">
        <v>219</v>
      </c>
      <c r="X29" t="s">
        <v>220</v>
      </c>
      <c r="Y29" t="s">
        <v>221</v>
      </c>
      <c r="Z29" t="s">
        <v>222</v>
      </c>
      <c r="AA29" t="s">
        <v>223</v>
      </c>
      <c r="AB29" t="s">
        <v>241</v>
      </c>
      <c r="AC29" t="s">
        <v>225</v>
      </c>
      <c r="AD29" t="s">
        <v>226</v>
      </c>
      <c r="AE29" t="s">
        <v>227</v>
      </c>
      <c r="AF29" t="s">
        <v>228</v>
      </c>
      <c r="AG29" t="s">
        <v>229</v>
      </c>
      <c r="AH29" t="s">
        <v>230</v>
      </c>
      <c r="AI29" t="s">
        <v>231</v>
      </c>
      <c r="AJ29" t="s">
        <v>232</v>
      </c>
      <c r="AK29" t="s">
        <v>233</v>
      </c>
      <c r="AL29" t="s">
        <v>234</v>
      </c>
      <c r="AM29" t="s">
        <v>235</v>
      </c>
      <c r="AN29" t="s">
        <v>236</v>
      </c>
      <c r="AO29" t="s">
        <v>237</v>
      </c>
      <c r="AP29" t="s">
        <v>238</v>
      </c>
      <c r="AQ29" t="s">
        <v>239</v>
      </c>
      <c r="AR29" t="s">
        <v>240</v>
      </c>
    </row>
    <row r="30" spans="1:44" x14ac:dyDescent="0.2">
      <c r="A30" t="s">
        <v>2</v>
      </c>
      <c r="B30" t="s">
        <v>3</v>
      </c>
      <c r="C30">
        <v>9314</v>
      </c>
      <c r="D30">
        <v>1589</v>
      </c>
      <c r="E30">
        <v>924</v>
      </c>
      <c r="F30">
        <v>963</v>
      </c>
      <c r="G30">
        <v>97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 t="s">
        <v>4</v>
      </c>
      <c r="B31" t="s">
        <v>5</v>
      </c>
      <c r="C31">
        <v>2790</v>
      </c>
      <c r="D31">
        <v>508</v>
      </c>
      <c r="E31">
        <v>295</v>
      </c>
      <c r="F31">
        <v>307</v>
      </c>
      <c r="G31">
        <v>36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 t="s">
        <v>83</v>
      </c>
      <c r="B32" t="s">
        <v>14</v>
      </c>
      <c r="C32">
        <v>100</v>
      </c>
      <c r="D32">
        <v>19.3</v>
      </c>
      <c r="E32">
        <v>10.8</v>
      </c>
      <c r="F32">
        <v>11.9</v>
      </c>
      <c r="G32">
        <v>2.2000000000000002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 t="s">
        <v>83</v>
      </c>
      <c r="B33" t="s">
        <v>15</v>
      </c>
      <c r="C33">
        <v>100</v>
      </c>
      <c r="D33">
        <v>17.2</v>
      </c>
      <c r="E33">
        <v>10.3</v>
      </c>
      <c r="F33">
        <v>10.1</v>
      </c>
      <c r="G33">
        <v>0.4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 t="s">
        <v>83</v>
      </c>
      <c r="B34" t="s">
        <v>66</v>
      </c>
      <c r="C34">
        <v>100</v>
      </c>
      <c r="D34">
        <v>100</v>
      </c>
      <c r="E34">
        <v>61.3</v>
      </c>
      <c r="F34">
        <v>67</v>
      </c>
      <c r="G34">
        <v>11.6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 t="s">
        <v>83</v>
      </c>
      <c r="B35" t="s">
        <v>67</v>
      </c>
      <c r="C35">
        <v>100</v>
      </c>
      <c r="D35">
        <v>100</v>
      </c>
      <c r="E35">
        <v>56.3</v>
      </c>
      <c r="F35">
        <v>56.9</v>
      </c>
      <c r="G35">
        <v>4.7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 t="s">
        <v>83</v>
      </c>
      <c r="B36" t="s">
        <v>69</v>
      </c>
      <c r="C36">
        <v>100</v>
      </c>
      <c r="D36">
        <v>9</v>
      </c>
      <c r="E36">
        <v>5.6</v>
      </c>
      <c r="F36">
        <v>3.7</v>
      </c>
      <c r="G36">
        <v>0.9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 t="s">
        <v>83</v>
      </c>
      <c r="B37" t="s">
        <v>16</v>
      </c>
      <c r="C37">
        <v>100</v>
      </c>
      <c r="D37">
        <v>14.4</v>
      </c>
      <c r="E37">
        <v>9.1999999999999993</v>
      </c>
      <c r="F37">
        <v>7.1</v>
      </c>
      <c r="G37">
        <v>0.8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 t="s">
        <v>83</v>
      </c>
      <c r="B38" t="s">
        <v>17</v>
      </c>
      <c r="C38">
        <v>100</v>
      </c>
      <c r="D38">
        <v>21.5</v>
      </c>
      <c r="E38">
        <v>12.3</v>
      </c>
      <c r="F38">
        <v>12.7</v>
      </c>
      <c r="G38">
        <v>2.1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 t="s">
        <v>83</v>
      </c>
      <c r="B39" t="s">
        <v>70</v>
      </c>
      <c r="C39">
        <v>100</v>
      </c>
      <c r="D39">
        <v>23.8</v>
      </c>
      <c r="E39">
        <v>12.7</v>
      </c>
      <c r="F39">
        <v>16</v>
      </c>
      <c r="G39">
        <v>2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 t="s">
        <v>83</v>
      </c>
      <c r="B40" t="s">
        <v>18</v>
      </c>
      <c r="C40">
        <v>100</v>
      </c>
      <c r="D40">
        <v>16.899999999999999</v>
      </c>
      <c r="E40">
        <v>10</v>
      </c>
      <c r="F40">
        <v>9.3000000000000007</v>
      </c>
      <c r="G40">
        <v>1.4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 t="s">
        <v>83</v>
      </c>
      <c r="B41" t="s">
        <v>19</v>
      </c>
      <c r="C41">
        <v>100</v>
      </c>
      <c r="D41">
        <v>15.8</v>
      </c>
      <c r="E41">
        <v>9.1999999999999993</v>
      </c>
      <c r="F41">
        <v>9.3000000000000007</v>
      </c>
      <c r="G41">
        <v>1.1000000000000001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 t="s">
        <v>83</v>
      </c>
      <c r="B42" t="s">
        <v>20</v>
      </c>
      <c r="C42">
        <v>100</v>
      </c>
      <c r="D42">
        <v>24.9</v>
      </c>
      <c r="E42">
        <v>13.7</v>
      </c>
      <c r="F42">
        <v>18</v>
      </c>
      <c r="G42">
        <v>1.2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 t="s">
        <v>83</v>
      </c>
      <c r="B43" t="s">
        <v>1</v>
      </c>
      <c r="C43">
        <v>100</v>
      </c>
      <c r="D43">
        <v>18.2</v>
      </c>
      <c r="E43">
        <v>10.6</v>
      </c>
      <c r="F43">
        <v>11</v>
      </c>
      <c r="G43">
        <v>1.3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 t="s">
        <v>83</v>
      </c>
      <c r="B44" t="s">
        <v>21</v>
      </c>
      <c r="C44">
        <v>100</v>
      </c>
      <c r="D44">
        <v>10.5</v>
      </c>
      <c r="E44">
        <v>6.2</v>
      </c>
      <c r="F44">
        <v>5.2</v>
      </c>
      <c r="G44">
        <v>0.9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 t="s">
        <v>83</v>
      </c>
      <c r="B45" t="s">
        <v>22</v>
      </c>
      <c r="C45">
        <v>100</v>
      </c>
      <c r="D45">
        <v>14</v>
      </c>
      <c r="E45">
        <v>9.6999999999999993</v>
      </c>
      <c r="F45">
        <v>6.7</v>
      </c>
      <c r="G45">
        <v>1.1000000000000001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 t="s">
        <v>83</v>
      </c>
      <c r="B46" t="s">
        <v>23</v>
      </c>
      <c r="C46">
        <v>100</v>
      </c>
      <c r="D46">
        <v>18.3</v>
      </c>
      <c r="E46">
        <v>10.5</v>
      </c>
      <c r="F46">
        <v>11.3</v>
      </c>
      <c r="G46">
        <v>1.4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 t="s">
        <v>83</v>
      </c>
      <c r="B47" t="s">
        <v>24</v>
      </c>
      <c r="C47">
        <v>100</v>
      </c>
      <c r="D47">
        <v>23.9</v>
      </c>
      <c r="E47">
        <v>13.4</v>
      </c>
      <c r="F47">
        <v>15.3</v>
      </c>
      <c r="G47">
        <v>1.8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 t="s">
        <v>83</v>
      </c>
      <c r="B48" t="s">
        <v>25</v>
      </c>
      <c r="C48">
        <v>100</v>
      </c>
      <c r="D48">
        <v>27.4</v>
      </c>
      <c r="E48">
        <v>14.4</v>
      </c>
      <c r="F48">
        <v>19.100000000000001</v>
      </c>
      <c r="G48">
        <v>1.4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 t="s">
        <v>83</v>
      </c>
      <c r="B49" t="s">
        <v>6</v>
      </c>
      <c r="C49">
        <v>100</v>
      </c>
      <c r="D49">
        <v>100</v>
      </c>
      <c r="E49">
        <v>100</v>
      </c>
      <c r="F49">
        <v>36.700000000000003</v>
      </c>
      <c r="G49">
        <v>5.3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 t="s">
        <v>83</v>
      </c>
      <c r="B50" t="s">
        <v>8</v>
      </c>
      <c r="C50">
        <v>100</v>
      </c>
      <c r="D50">
        <v>100</v>
      </c>
      <c r="E50">
        <v>35.299999999999997</v>
      </c>
      <c r="F50">
        <v>100</v>
      </c>
      <c r="G50">
        <v>5.8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 t="s">
        <v>83</v>
      </c>
      <c r="B51" t="s">
        <v>9</v>
      </c>
      <c r="C51">
        <v>100</v>
      </c>
      <c r="D51">
        <v>100</v>
      </c>
      <c r="E51">
        <v>59.8</v>
      </c>
      <c r="F51">
        <v>62.2</v>
      </c>
      <c r="G51">
        <v>4.7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 t="s">
        <v>83</v>
      </c>
      <c r="B52" t="s">
        <v>60</v>
      </c>
      <c r="C52">
        <v>100</v>
      </c>
      <c r="D52">
        <v>100</v>
      </c>
      <c r="E52">
        <v>100</v>
      </c>
      <c r="F52">
        <v>100</v>
      </c>
      <c r="G52">
        <v>9.5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 t="s">
        <v>83</v>
      </c>
      <c r="B53" t="s">
        <v>55</v>
      </c>
      <c r="C53">
        <v>100</v>
      </c>
      <c r="D53">
        <v>100</v>
      </c>
      <c r="E53">
        <v>51.6</v>
      </c>
      <c r="F53">
        <v>78.400000000000006</v>
      </c>
      <c r="G53">
        <v>52.7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 t="s">
        <v>83</v>
      </c>
      <c r="B54" t="s">
        <v>10</v>
      </c>
      <c r="C54">
        <v>100</v>
      </c>
      <c r="D54">
        <v>100</v>
      </c>
      <c r="E54">
        <v>43.5</v>
      </c>
      <c r="F54">
        <v>49.1</v>
      </c>
      <c r="G54">
        <v>100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 t="s">
        <v>83</v>
      </c>
      <c r="B55" t="s">
        <v>11</v>
      </c>
      <c r="C55">
        <v>100</v>
      </c>
      <c r="D55">
        <v>100</v>
      </c>
      <c r="E55">
        <v>58.1</v>
      </c>
      <c r="F55">
        <v>60.4</v>
      </c>
      <c r="G55">
        <v>7.1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 t="s">
        <v>26</v>
      </c>
      <c r="B56" t="s">
        <v>84</v>
      </c>
    </row>
    <row r="57" spans="1:44" x14ac:dyDescent="0.2">
      <c r="A57" t="s">
        <v>0</v>
      </c>
      <c r="C57" t="s">
        <v>1</v>
      </c>
      <c r="D57" t="s">
        <v>77</v>
      </c>
      <c r="E57" t="s">
        <v>6</v>
      </c>
      <c r="F57" t="s">
        <v>8</v>
      </c>
      <c r="G57" t="s">
        <v>10</v>
      </c>
      <c r="H57" t="s">
        <v>85</v>
      </c>
      <c r="I57" t="s">
        <v>217</v>
      </c>
      <c r="J57" t="s">
        <v>101</v>
      </c>
      <c r="K57" t="s">
        <v>173</v>
      </c>
      <c r="L57" t="s">
        <v>174</v>
      </c>
      <c r="M57" t="s">
        <v>175</v>
      </c>
      <c r="N57" t="s">
        <v>102</v>
      </c>
      <c r="O57" t="s">
        <v>218</v>
      </c>
      <c r="P57" t="s">
        <v>219</v>
      </c>
      <c r="Q57" t="s">
        <v>101</v>
      </c>
      <c r="R57" t="s">
        <v>173</v>
      </c>
      <c r="S57" t="s">
        <v>174</v>
      </c>
      <c r="T57" t="s">
        <v>175</v>
      </c>
      <c r="U57" t="s">
        <v>102</v>
      </c>
      <c r="V57" t="s">
        <v>218</v>
      </c>
      <c r="W57" t="s">
        <v>219</v>
      </c>
      <c r="X57" t="s">
        <v>220</v>
      </c>
      <c r="Y57" t="s">
        <v>221</v>
      </c>
      <c r="Z57" t="s">
        <v>222</v>
      </c>
      <c r="AA57" t="s">
        <v>223</v>
      </c>
      <c r="AB57" t="s">
        <v>241</v>
      </c>
      <c r="AC57" t="s">
        <v>225</v>
      </c>
      <c r="AD57" t="s">
        <v>226</v>
      </c>
      <c r="AE57" t="s">
        <v>227</v>
      </c>
      <c r="AF57" t="s">
        <v>228</v>
      </c>
      <c r="AG57" t="s">
        <v>229</v>
      </c>
      <c r="AH57" t="s">
        <v>230</v>
      </c>
      <c r="AI57" t="s">
        <v>231</v>
      </c>
      <c r="AJ57" t="s">
        <v>232</v>
      </c>
      <c r="AK57" t="s">
        <v>233</v>
      </c>
      <c r="AL57" t="s">
        <v>234</v>
      </c>
      <c r="AM57" t="s">
        <v>235</v>
      </c>
      <c r="AN57" t="s">
        <v>236</v>
      </c>
      <c r="AO57" t="s">
        <v>237</v>
      </c>
      <c r="AP57" t="s">
        <v>238</v>
      </c>
      <c r="AQ57" t="s">
        <v>239</v>
      </c>
      <c r="AR57" t="s">
        <v>240</v>
      </c>
    </row>
    <row r="58" spans="1:44" x14ac:dyDescent="0.2">
      <c r="A58" t="s">
        <v>2</v>
      </c>
      <c r="B58" t="s">
        <v>3</v>
      </c>
      <c r="C58">
        <v>8948</v>
      </c>
      <c r="D58">
        <v>1423</v>
      </c>
      <c r="E58">
        <v>808</v>
      </c>
      <c r="F58">
        <v>885</v>
      </c>
      <c r="G58">
        <v>100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 t="s">
        <v>4</v>
      </c>
      <c r="B59" t="s">
        <v>5</v>
      </c>
      <c r="C59">
        <v>2835</v>
      </c>
      <c r="D59">
        <v>481</v>
      </c>
      <c r="E59">
        <v>277</v>
      </c>
      <c r="F59">
        <v>301</v>
      </c>
      <c r="G59">
        <v>38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 t="s">
        <v>83</v>
      </c>
      <c r="B60" t="s">
        <v>14</v>
      </c>
      <c r="C60">
        <v>100</v>
      </c>
      <c r="D60">
        <v>18.600000000000001</v>
      </c>
      <c r="E60">
        <v>10.8</v>
      </c>
      <c r="F60">
        <v>11.5</v>
      </c>
      <c r="G60">
        <v>2.4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 t="s">
        <v>83</v>
      </c>
      <c r="B61" t="s">
        <v>15</v>
      </c>
      <c r="C61">
        <v>100</v>
      </c>
      <c r="D61">
        <v>15.4</v>
      </c>
      <c r="E61">
        <v>8.8000000000000007</v>
      </c>
      <c r="F61">
        <v>9.8000000000000007</v>
      </c>
      <c r="G61">
        <v>0.3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 t="s">
        <v>83</v>
      </c>
      <c r="B62" t="s">
        <v>66</v>
      </c>
      <c r="C62">
        <v>100</v>
      </c>
      <c r="D62">
        <v>100</v>
      </c>
      <c r="E62">
        <v>63.3</v>
      </c>
      <c r="F62">
        <v>66.5</v>
      </c>
      <c r="G62">
        <v>11.8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 t="s">
        <v>83</v>
      </c>
      <c r="B63" t="s">
        <v>67</v>
      </c>
      <c r="C63">
        <v>100</v>
      </c>
      <c r="D63">
        <v>100</v>
      </c>
      <c r="E63">
        <v>54.3</v>
      </c>
      <c r="F63">
        <v>60.4</v>
      </c>
      <c r="G63">
        <v>5.7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 t="s">
        <v>83</v>
      </c>
      <c r="B64" t="s">
        <v>69</v>
      </c>
      <c r="C64">
        <v>100</v>
      </c>
      <c r="D64">
        <v>8.8000000000000007</v>
      </c>
      <c r="E64">
        <v>5.4</v>
      </c>
      <c r="F64">
        <v>4.4000000000000004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 t="s">
        <v>83</v>
      </c>
      <c r="B65" t="s">
        <v>16</v>
      </c>
      <c r="C65">
        <v>100</v>
      </c>
      <c r="D65">
        <v>12.8</v>
      </c>
      <c r="E65">
        <v>7.7</v>
      </c>
      <c r="F65">
        <v>7.3</v>
      </c>
      <c r="G65">
        <v>0.6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 t="s">
        <v>83</v>
      </c>
      <c r="B66" t="s">
        <v>17</v>
      </c>
      <c r="C66">
        <v>100</v>
      </c>
      <c r="D66">
        <v>20.5</v>
      </c>
      <c r="E66">
        <v>12.4</v>
      </c>
      <c r="F66">
        <v>12</v>
      </c>
      <c r="G66">
        <v>2.2999999999999998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 t="s">
        <v>83</v>
      </c>
      <c r="B67" t="s">
        <v>70</v>
      </c>
      <c r="C67">
        <v>100</v>
      </c>
      <c r="D67">
        <v>22.2</v>
      </c>
      <c r="E67">
        <v>12.4</v>
      </c>
      <c r="F67">
        <v>15.2</v>
      </c>
      <c r="G67">
        <v>1.5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 t="s">
        <v>83</v>
      </c>
      <c r="B68" t="s">
        <v>18</v>
      </c>
      <c r="C68">
        <v>100</v>
      </c>
      <c r="D68">
        <v>15.3</v>
      </c>
      <c r="E68">
        <v>9</v>
      </c>
      <c r="F68">
        <v>8.6999999999999993</v>
      </c>
      <c r="G68">
        <v>1.4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 t="s">
        <v>83</v>
      </c>
      <c r="B69" t="s">
        <v>19</v>
      </c>
      <c r="C69">
        <v>100</v>
      </c>
      <c r="D69">
        <v>15.3</v>
      </c>
      <c r="E69">
        <v>8.9</v>
      </c>
      <c r="F69">
        <v>10.6</v>
      </c>
      <c r="G69">
        <v>0.8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 t="s">
        <v>83</v>
      </c>
      <c r="B70" t="s">
        <v>20</v>
      </c>
      <c r="C70">
        <v>100</v>
      </c>
      <c r="D70">
        <v>23.8</v>
      </c>
      <c r="E70">
        <v>12.9</v>
      </c>
      <c r="F70">
        <v>16.5</v>
      </c>
      <c r="G70">
        <v>1.8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 t="s">
        <v>83</v>
      </c>
      <c r="B71" t="s">
        <v>1</v>
      </c>
      <c r="C71">
        <v>100</v>
      </c>
      <c r="D71">
        <v>17</v>
      </c>
      <c r="E71">
        <v>9.8000000000000007</v>
      </c>
      <c r="F71">
        <v>10.6</v>
      </c>
      <c r="G71">
        <v>1.3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 t="s">
        <v>83</v>
      </c>
      <c r="B72" t="s">
        <v>21</v>
      </c>
      <c r="C72">
        <v>100</v>
      </c>
      <c r="D72">
        <v>12.9</v>
      </c>
      <c r="E72">
        <v>8.6</v>
      </c>
      <c r="F72">
        <v>6.3</v>
      </c>
      <c r="G72">
        <v>1.5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 t="s">
        <v>83</v>
      </c>
      <c r="B73" t="s">
        <v>22</v>
      </c>
      <c r="C73">
        <v>100</v>
      </c>
      <c r="D73">
        <v>14</v>
      </c>
      <c r="E73">
        <v>8.5</v>
      </c>
      <c r="F73">
        <v>8.1999999999999993</v>
      </c>
      <c r="G73">
        <v>0.9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 t="s">
        <v>83</v>
      </c>
      <c r="B74" t="s">
        <v>23</v>
      </c>
      <c r="C74">
        <v>100</v>
      </c>
      <c r="D74">
        <v>17.899999999999999</v>
      </c>
      <c r="E74">
        <v>10.199999999999999</v>
      </c>
      <c r="F74">
        <v>11.5</v>
      </c>
      <c r="G74">
        <v>1.6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 t="s">
        <v>83</v>
      </c>
      <c r="B75" t="s">
        <v>24</v>
      </c>
      <c r="C75">
        <v>100</v>
      </c>
      <c r="D75">
        <v>19</v>
      </c>
      <c r="E75">
        <v>9.6999999999999993</v>
      </c>
      <c r="F75">
        <v>13.1</v>
      </c>
      <c r="G75">
        <v>1.4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 t="s">
        <v>83</v>
      </c>
      <c r="B76" t="s">
        <v>25</v>
      </c>
      <c r="C76">
        <v>100</v>
      </c>
      <c r="D76">
        <v>23.3</v>
      </c>
      <c r="E76">
        <v>12.8</v>
      </c>
      <c r="F76">
        <v>16.100000000000001</v>
      </c>
      <c r="G76">
        <v>1.3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 t="s">
        <v>83</v>
      </c>
      <c r="B77" t="s">
        <v>6</v>
      </c>
      <c r="C77">
        <v>100</v>
      </c>
      <c r="D77">
        <v>100</v>
      </c>
      <c r="E77">
        <v>100</v>
      </c>
      <c r="F77">
        <v>42</v>
      </c>
      <c r="G77">
        <v>4.5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 t="s">
        <v>83</v>
      </c>
      <c r="B78" t="s">
        <v>8</v>
      </c>
      <c r="C78">
        <v>100</v>
      </c>
      <c r="D78">
        <v>100</v>
      </c>
      <c r="E78">
        <v>38.6</v>
      </c>
      <c r="F78">
        <v>100</v>
      </c>
      <c r="G78">
        <v>5.6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 t="s">
        <v>83</v>
      </c>
      <c r="B79" t="s">
        <v>9</v>
      </c>
      <c r="C79">
        <v>100</v>
      </c>
      <c r="D79">
        <v>100</v>
      </c>
      <c r="E79">
        <v>60</v>
      </c>
      <c r="F79">
        <v>65.2</v>
      </c>
      <c r="G79">
        <v>4.4000000000000004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 t="s">
        <v>83</v>
      </c>
      <c r="B80" t="s">
        <v>60</v>
      </c>
      <c r="C80">
        <v>100</v>
      </c>
      <c r="D80">
        <v>100</v>
      </c>
      <c r="E80">
        <v>100</v>
      </c>
      <c r="F80">
        <v>100</v>
      </c>
      <c r="G80">
        <v>7.7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 t="s">
        <v>83</v>
      </c>
      <c r="B81" t="s">
        <v>55</v>
      </c>
      <c r="C81">
        <v>100</v>
      </c>
      <c r="D81">
        <v>100</v>
      </c>
      <c r="E81">
        <v>36.5</v>
      </c>
      <c r="F81">
        <v>69.599999999999994</v>
      </c>
      <c r="G81">
        <v>46.2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 t="s">
        <v>83</v>
      </c>
      <c r="B82" t="s">
        <v>10</v>
      </c>
      <c r="C82">
        <v>100</v>
      </c>
      <c r="D82">
        <v>100</v>
      </c>
      <c r="E82">
        <v>32.9</v>
      </c>
      <c r="F82">
        <v>45</v>
      </c>
      <c r="G82">
        <v>100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 t="s">
        <v>83</v>
      </c>
      <c r="B83" t="s">
        <v>11</v>
      </c>
      <c r="C83">
        <v>100</v>
      </c>
      <c r="D83">
        <v>100</v>
      </c>
      <c r="E83">
        <v>57.6</v>
      </c>
      <c r="F83">
        <v>62.6</v>
      </c>
      <c r="G83">
        <v>7.8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 t="s">
        <v>26</v>
      </c>
      <c r="B84" t="s">
        <v>89</v>
      </c>
    </row>
    <row r="85" spans="1:44" x14ac:dyDescent="0.2">
      <c r="A85" t="s">
        <v>0</v>
      </c>
      <c r="C85" t="s">
        <v>1</v>
      </c>
      <c r="D85" t="s">
        <v>77</v>
      </c>
      <c r="E85" t="s">
        <v>6</v>
      </c>
      <c r="F85" t="s">
        <v>8</v>
      </c>
      <c r="G85" t="s">
        <v>10</v>
      </c>
      <c r="H85" t="s">
        <v>85</v>
      </c>
      <c r="I85" t="s">
        <v>217</v>
      </c>
      <c r="J85" t="s">
        <v>101</v>
      </c>
      <c r="K85" t="s">
        <v>173</v>
      </c>
      <c r="L85" t="s">
        <v>174</v>
      </c>
      <c r="M85" t="s">
        <v>175</v>
      </c>
      <c r="N85" t="s">
        <v>102</v>
      </c>
      <c r="O85" t="s">
        <v>218</v>
      </c>
      <c r="P85" t="s">
        <v>219</v>
      </c>
      <c r="Q85" t="s">
        <v>101</v>
      </c>
      <c r="R85" t="s">
        <v>173</v>
      </c>
      <c r="S85" t="s">
        <v>174</v>
      </c>
      <c r="T85" t="s">
        <v>175</v>
      </c>
      <c r="U85" t="s">
        <v>102</v>
      </c>
      <c r="V85" t="s">
        <v>218</v>
      </c>
      <c r="W85" t="s">
        <v>219</v>
      </c>
      <c r="X85" t="s">
        <v>220</v>
      </c>
      <c r="Y85" t="s">
        <v>221</v>
      </c>
      <c r="Z85" t="s">
        <v>222</v>
      </c>
      <c r="AA85" t="s">
        <v>223</v>
      </c>
      <c r="AB85" t="s">
        <v>241</v>
      </c>
      <c r="AC85" t="s">
        <v>225</v>
      </c>
      <c r="AD85" t="s">
        <v>226</v>
      </c>
      <c r="AE85" t="s">
        <v>227</v>
      </c>
      <c r="AF85" t="s">
        <v>228</v>
      </c>
      <c r="AG85" t="s">
        <v>229</v>
      </c>
      <c r="AH85" t="s">
        <v>230</v>
      </c>
      <c r="AI85" t="s">
        <v>231</v>
      </c>
      <c r="AJ85" t="s">
        <v>232</v>
      </c>
      <c r="AK85" t="s">
        <v>233</v>
      </c>
      <c r="AL85" t="s">
        <v>234</v>
      </c>
      <c r="AM85" t="s">
        <v>235</v>
      </c>
      <c r="AN85" t="s">
        <v>236</v>
      </c>
      <c r="AO85" t="s">
        <v>237</v>
      </c>
      <c r="AP85" t="s">
        <v>238</v>
      </c>
      <c r="AQ85" t="s">
        <v>239</v>
      </c>
      <c r="AR85" t="s">
        <v>240</v>
      </c>
    </row>
    <row r="86" spans="1:44" x14ac:dyDescent="0.2">
      <c r="A86" t="s">
        <v>2</v>
      </c>
      <c r="B86" t="s">
        <v>3</v>
      </c>
      <c r="C86">
        <v>8987</v>
      </c>
      <c r="D86">
        <v>1366</v>
      </c>
      <c r="E86">
        <v>813</v>
      </c>
      <c r="F86">
        <v>783</v>
      </c>
      <c r="G86">
        <v>111</v>
      </c>
      <c r="H86">
        <v>196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 t="s">
        <v>4</v>
      </c>
      <c r="B87" t="s">
        <v>5</v>
      </c>
      <c r="C87">
        <v>2909</v>
      </c>
      <c r="D87">
        <v>465</v>
      </c>
      <c r="E87">
        <v>277</v>
      </c>
      <c r="F87">
        <v>273</v>
      </c>
      <c r="G87">
        <v>41</v>
      </c>
      <c r="H87">
        <v>125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 t="s">
        <v>83</v>
      </c>
      <c r="B88" t="s">
        <v>14</v>
      </c>
      <c r="C88">
        <v>100</v>
      </c>
      <c r="D88">
        <v>18</v>
      </c>
      <c r="E88">
        <v>10.8</v>
      </c>
      <c r="F88">
        <v>10.4</v>
      </c>
      <c r="G88">
        <v>2.5</v>
      </c>
      <c r="H88">
        <v>5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 t="s">
        <v>83</v>
      </c>
      <c r="B89" t="s">
        <v>15</v>
      </c>
      <c r="C89">
        <v>100</v>
      </c>
      <c r="D89">
        <v>14.1</v>
      </c>
      <c r="E89">
        <v>8.3000000000000007</v>
      </c>
      <c r="F89">
        <v>8.4</v>
      </c>
      <c r="G89">
        <v>0.4</v>
      </c>
      <c r="H89">
        <v>3.7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 t="s">
        <v>83</v>
      </c>
      <c r="B90" t="s">
        <v>66</v>
      </c>
      <c r="C90">
        <v>100</v>
      </c>
      <c r="D90">
        <v>100</v>
      </c>
      <c r="E90">
        <v>60.5</v>
      </c>
      <c r="F90">
        <v>67.599999999999994</v>
      </c>
      <c r="G90">
        <v>10.5</v>
      </c>
      <c r="H90">
        <v>19.899999999999999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 t="s">
        <v>83</v>
      </c>
      <c r="B91" t="s">
        <v>67</v>
      </c>
      <c r="C91">
        <v>100</v>
      </c>
      <c r="D91">
        <v>100</v>
      </c>
      <c r="E91">
        <v>59.2</v>
      </c>
      <c r="F91">
        <v>54.1</v>
      </c>
      <c r="G91">
        <v>8</v>
      </c>
      <c r="H91">
        <v>17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 t="s">
        <v>83</v>
      </c>
      <c r="B92" t="s">
        <v>69</v>
      </c>
      <c r="C92">
        <v>100</v>
      </c>
      <c r="D92">
        <v>9.5</v>
      </c>
      <c r="E92">
        <v>6</v>
      </c>
      <c r="F92">
        <v>3.6</v>
      </c>
      <c r="G92">
        <v>1.3</v>
      </c>
      <c r="H92">
        <v>2.8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 t="s">
        <v>83</v>
      </c>
      <c r="B93" t="s">
        <v>16</v>
      </c>
      <c r="C93">
        <v>100</v>
      </c>
      <c r="D93">
        <v>12</v>
      </c>
      <c r="E93">
        <v>7.4</v>
      </c>
      <c r="F93">
        <v>6</v>
      </c>
      <c r="G93">
        <v>0.9</v>
      </c>
      <c r="H93">
        <v>2.7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 t="s">
        <v>83</v>
      </c>
      <c r="B94" t="s">
        <v>17</v>
      </c>
      <c r="C94">
        <v>100</v>
      </c>
      <c r="D94">
        <v>18</v>
      </c>
      <c r="E94">
        <v>10.4</v>
      </c>
      <c r="F94">
        <v>11.3</v>
      </c>
      <c r="G94">
        <v>1.9</v>
      </c>
      <c r="H94">
        <v>5.5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 t="s">
        <v>83</v>
      </c>
      <c r="B95" t="s">
        <v>70</v>
      </c>
      <c r="C95">
        <v>100</v>
      </c>
      <c r="D95">
        <v>22</v>
      </c>
      <c r="E95">
        <v>13.7</v>
      </c>
      <c r="F95">
        <v>14.6</v>
      </c>
      <c r="G95">
        <v>1.7</v>
      </c>
      <c r="H95">
        <v>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 t="s">
        <v>83</v>
      </c>
      <c r="B96" t="s">
        <v>18</v>
      </c>
      <c r="C96">
        <v>100</v>
      </c>
      <c r="D96">
        <v>15.4</v>
      </c>
      <c r="E96">
        <v>9.5</v>
      </c>
      <c r="F96">
        <v>8.4</v>
      </c>
      <c r="G96">
        <v>1.5</v>
      </c>
      <c r="H96">
        <v>3.8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 t="s">
        <v>83</v>
      </c>
      <c r="B97" t="s">
        <v>19</v>
      </c>
      <c r="C97">
        <v>100</v>
      </c>
      <c r="D97">
        <v>12.6</v>
      </c>
      <c r="E97">
        <v>7.5</v>
      </c>
      <c r="F97">
        <v>8.1</v>
      </c>
      <c r="G97">
        <v>0.9</v>
      </c>
      <c r="H97">
        <v>4.8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 t="s">
        <v>83</v>
      </c>
      <c r="B98" t="s">
        <v>20</v>
      </c>
      <c r="C98">
        <v>100</v>
      </c>
      <c r="D98">
        <v>21.6</v>
      </c>
      <c r="E98">
        <v>11.9</v>
      </c>
      <c r="F98">
        <v>14.2</v>
      </c>
      <c r="G98">
        <v>1.7</v>
      </c>
      <c r="H98">
        <v>5.7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 t="s">
        <v>83</v>
      </c>
      <c r="B99" t="s">
        <v>1</v>
      </c>
      <c r="C99">
        <v>100</v>
      </c>
      <c r="D99">
        <v>16</v>
      </c>
      <c r="E99">
        <v>9.5</v>
      </c>
      <c r="F99">
        <v>9.4</v>
      </c>
      <c r="G99">
        <v>1.4</v>
      </c>
      <c r="H99">
        <v>4.3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 t="s">
        <v>83</v>
      </c>
      <c r="B100" t="s">
        <v>21</v>
      </c>
      <c r="C100">
        <v>100</v>
      </c>
      <c r="D100">
        <v>12.3</v>
      </c>
      <c r="E100">
        <v>7.7</v>
      </c>
      <c r="F100">
        <v>5.8</v>
      </c>
      <c r="G100">
        <v>1.4</v>
      </c>
      <c r="H100">
        <v>3.8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 t="s">
        <v>83</v>
      </c>
      <c r="B101" t="s">
        <v>22</v>
      </c>
      <c r="C101">
        <v>100</v>
      </c>
      <c r="D101">
        <v>14.5</v>
      </c>
      <c r="E101">
        <v>9.1</v>
      </c>
      <c r="F101">
        <v>7.4</v>
      </c>
      <c r="G101">
        <v>1.5</v>
      </c>
      <c r="H101">
        <v>3.3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 t="s">
        <v>83</v>
      </c>
      <c r="B102" t="s">
        <v>23</v>
      </c>
      <c r="C102">
        <v>100</v>
      </c>
      <c r="D102">
        <v>14.7</v>
      </c>
      <c r="E102">
        <v>9.4</v>
      </c>
      <c r="F102">
        <v>8.3000000000000007</v>
      </c>
      <c r="G102">
        <v>1.3</v>
      </c>
      <c r="H102">
        <v>4.2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 t="s">
        <v>83</v>
      </c>
      <c r="B103" t="s">
        <v>24</v>
      </c>
      <c r="C103">
        <v>100</v>
      </c>
      <c r="D103">
        <v>17.3</v>
      </c>
      <c r="E103">
        <v>9.4</v>
      </c>
      <c r="F103">
        <v>11.7</v>
      </c>
      <c r="G103">
        <v>1.2</v>
      </c>
      <c r="H103">
        <v>4.5999999999999996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 t="s">
        <v>83</v>
      </c>
      <c r="B104" t="s">
        <v>25</v>
      </c>
      <c r="C104">
        <v>100</v>
      </c>
      <c r="D104">
        <v>22.7</v>
      </c>
      <c r="E104">
        <v>12.8</v>
      </c>
      <c r="F104">
        <v>15.4</v>
      </c>
      <c r="G104">
        <v>1.7</v>
      </c>
      <c r="H104">
        <v>6.2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 t="s">
        <v>83</v>
      </c>
      <c r="B105" t="s">
        <v>6</v>
      </c>
      <c r="C105">
        <v>100</v>
      </c>
      <c r="D105">
        <v>100</v>
      </c>
      <c r="E105">
        <v>100</v>
      </c>
      <c r="F105">
        <v>37.4</v>
      </c>
      <c r="G105">
        <v>5.5</v>
      </c>
      <c r="H105">
        <v>17.8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 t="s">
        <v>83</v>
      </c>
      <c r="B106" t="s">
        <v>8</v>
      </c>
      <c r="C106">
        <v>100</v>
      </c>
      <c r="D106">
        <v>100</v>
      </c>
      <c r="E106">
        <v>38</v>
      </c>
      <c r="F106">
        <v>100</v>
      </c>
      <c r="G106">
        <v>7</v>
      </c>
      <c r="H106">
        <v>20.399999999999999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 t="s">
        <v>83</v>
      </c>
      <c r="B107" t="s">
        <v>9</v>
      </c>
      <c r="C107">
        <v>100</v>
      </c>
      <c r="D107">
        <v>100</v>
      </c>
      <c r="E107">
        <v>62</v>
      </c>
      <c r="F107">
        <v>61.2</v>
      </c>
      <c r="G107">
        <v>5.8</v>
      </c>
      <c r="H107">
        <v>18.3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 t="s">
        <v>83</v>
      </c>
      <c r="B108" t="s">
        <v>60</v>
      </c>
      <c r="C108">
        <v>100</v>
      </c>
      <c r="D108">
        <v>100</v>
      </c>
      <c r="E108">
        <v>100</v>
      </c>
      <c r="F108">
        <v>100</v>
      </c>
      <c r="G108">
        <v>8.3000000000000007</v>
      </c>
      <c r="H108">
        <v>22.7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 t="s">
        <v>83</v>
      </c>
      <c r="B109" t="s">
        <v>55</v>
      </c>
      <c r="C109">
        <v>100</v>
      </c>
      <c r="D109">
        <v>100</v>
      </c>
      <c r="E109">
        <v>54.2</v>
      </c>
      <c r="F109">
        <v>74.8</v>
      </c>
      <c r="G109">
        <v>46.1</v>
      </c>
      <c r="H109">
        <v>40.799999999999997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 t="s">
        <v>83</v>
      </c>
      <c r="B110" t="s">
        <v>10</v>
      </c>
      <c r="C110">
        <v>100</v>
      </c>
      <c r="D110">
        <v>100</v>
      </c>
      <c r="E110">
        <v>36.9</v>
      </c>
      <c r="F110">
        <v>46.4</v>
      </c>
      <c r="G110">
        <v>100</v>
      </c>
      <c r="H110">
        <v>23.5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 t="s">
        <v>83</v>
      </c>
      <c r="B111" t="s">
        <v>11</v>
      </c>
      <c r="C111">
        <v>100</v>
      </c>
      <c r="D111">
        <v>100</v>
      </c>
      <c r="E111">
        <v>59.6</v>
      </c>
      <c r="F111">
        <v>58.8</v>
      </c>
      <c r="G111">
        <v>8.9</v>
      </c>
      <c r="H111">
        <v>18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 t="s">
        <v>26</v>
      </c>
      <c r="B112" t="s">
        <v>115</v>
      </c>
    </row>
    <row r="113" spans="1:44" x14ac:dyDescent="0.2">
      <c r="A113" t="s">
        <v>0</v>
      </c>
      <c r="C113" t="s">
        <v>1</v>
      </c>
      <c r="D113" t="s">
        <v>77</v>
      </c>
      <c r="E113" t="s">
        <v>6</v>
      </c>
      <c r="F113" t="s">
        <v>8</v>
      </c>
      <c r="G113" t="s">
        <v>10</v>
      </c>
      <c r="H113" t="s">
        <v>85</v>
      </c>
      <c r="I113" t="s">
        <v>217</v>
      </c>
      <c r="J113" t="s">
        <v>101</v>
      </c>
      <c r="K113" t="s">
        <v>173</v>
      </c>
      <c r="L113" t="s">
        <v>174</v>
      </c>
      <c r="M113" t="s">
        <v>175</v>
      </c>
      <c r="N113" t="s">
        <v>102</v>
      </c>
      <c r="O113" t="s">
        <v>218</v>
      </c>
      <c r="P113" t="s">
        <v>219</v>
      </c>
      <c r="Q113" t="s">
        <v>101</v>
      </c>
      <c r="R113" t="s">
        <v>173</v>
      </c>
      <c r="S113" t="s">
        <v>174</v>
      </c>
      <c r="T113" t="s">
        <v>175</v>
      </c>
      <c r="U113" t="s">
        <v>102</v>
      </c>
      <c r="V113" t="s">
        <v>218</v>
      </c>
      <c r="W113" t="s">
        <v>219</v>
      </c>
      <c r="X113" t="s">
        <v>220</v>
      </c>
      <c r="Y113" t="s">
        <v>221</v>
      </c>
      <c r="Z113" t="s">
        <v>222</v>
      </c>
      <c r="AA113" t="s">
        <v>223</v>
      </c>
      <c r="AB113" t="s">
        <v>241</v>
      </c>
      <c r="AC113" t="s">
        <v>225</v>
      </c>
      <c r="AD113" t="s">
        <v>226</v>
      </c>
      <c r="AE113" t="s">
        <v>227</v>
      </c>
      <c r="AF113" t="s">
        <v>228</v>
      </c>
      <c r="AG113" t="s">
        <v>229</v>
      </c>
      <c r="AH113" t="s">
        <v>230</v>
      </c>
      <c r="AI113" t="s">
        <v>231</v>
      </c>
      <c r="AJ113" t="s">
        <v>232</v>
      </c>
      <c r="AK113" t="s">
        <v>233</v>
      </c>
      <c r="AL113" t="s">
        <v>234</v>
      </c>
      <c r="AM113" t="s">
        <v>235</v>
      </c>
      <c r="AN113" t="s">
        <v>236</v>
      </c>
      <c r="AO113" t="s">
        <v>237</v>
      </c>
      <c r="AP113" t="s">
        <v>238</v>
      </c>
      <c r="AQ113" t="s">
        <v>239</v>
      </c>
      <c r="AR113" t="s">
        <v>240</v>
      </c>
    </row>
    <row r="114" spans="1:44" x14ac:dyDescent="0.2">
      <c r="A114" t="s">
        <v>2</v>
      </c>
      <c r="B114" t="s">
        <v>3</v>
      </c>
      <c r="C114">
        <v>8749</v>
      </c>
      <c r="D114">
        <v>1242</v>
      </c>
      <c r="E114">
        <v>754</v>
      </c>
      <c r="F114">
        <v>720</v>
      </c>
      <c r="G114">
        <v>95</v>
      </c>
      <c r="H114">
        <v>367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 t="s">
        <v>4</v>
      </c>
      <c r="B115" t="s">
        <v>5</v>
      </c>
      <c r="C115">
        <v>2972</v>
      </c>
      <c r="D115">
        <v>425</v>
      </c>
      <c r="E115">
        <v>259</v>
      </c>
      <c r="F115">
        <v>253</v>
      </c>
      <c r="G115">
        <v>37</v>
      </c>
      <c r="H115">
        <v>131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 t="s">
        <v>83</v>
      </c>
      <c r="B116" t="s">
        <v>14</v>
      </c>
      <c r="C116">
        <v>100</v>
      </c>
      <c r="D116">
        <v>15.1</v>
      </c>
      <c r="E116">
        <v>9.1</v>
      </c>
      <c r="F116">
        <v>8.9</v>
      </c>
      <c r="G116">
        <v>2</v>
      </c>
      <c r="H116">
        <v>6.1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 t="s">
        <v>83</v>
      </c>
      <c r="B117" t="s">
        <v>15</v>
      </c>
      <c r="C117">
        <v>100</v>
      </c>
      <c r="D117">
        <v>13.5</v>
      </c>
      <c r="E117">
        <v>8.4</v>
      </c>
      <c r="F117">
        <v>8.1</v>
      </c>
      <c r="G117">
        <v>0.6</v>
      </c>
      <c r="H117">
        <v>2.8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 t="s">
        <v>83</v>
      </c>
      <c r="B118" t="s">
        <v>66</v>
      </c>
      <c r="C118">
        <v>100</v>
      </c>
      <c r="D118">
        <v>100</v>
      </c>
      <c r="E118">
        <v>64</v>
      </c>
      <c r="F118">
        <v>66.099999999999994</v>
      </c>
      <c r="G118">
        <v>12.8</v>
      </c>
      <c r="H118">
        <v>24.4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 t="s">
        <v>83</v>
      </c>
      <c r="B119" t="s">
        <v>67</v>
      </c>
      <c r="C119">
        <v>100</v>
      </c>
      <c r="D119">
        <v>100</v>
      </c>
      <c r="E119">
        <v>59.5</v>
      </c>
      <c r="F119">
        <v>56.3</v>
      </c>
      <c r="G119">
        <v>6.8</v>
      </c>
      <c r="H119">
        <v>14.3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 t="s">
        <v>83</v>
      </c>
      <c r="B120" t="s">
        <v>69</v>
      </c>
      <c r="C120">
        <v>100</v>
      </c>
      <c r="D120">
        <v>10.4</v>
      </c>
      <c r="E120">
        <v>6.4</v>
      </c>
      <c r="F120">
        <v>5.3</v>
      </c>
      <c r="G120">
        <v>1.2</v>
      </c>
      <c r="H120">
        <v>4.0999999999999996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 t="s">
        <v>83</v>
      </c>
      <c r="B121" t="s">
        <v>16</v>
      </c>
      <c r="C121">
        <v>100</v>
      </c>
      <c r="D121">
        <v>12</v>
      </c>
      <c r="E121">
        <v>8.6999999999999993</v>
      </c>
      <c r="F121">
        <v>5.3</v>
      </c>
      <c r="G121">
        <v>1</v>
      </c>
      <c r="H121">
        <v>3.8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 t="s">
        <v>83</v>
      </c>
      <c r="B122" t="s">
        <v>17</v>
      </c>
      <c r="C122">
        <v>100</v>
      </c>
      <c r="D122">
        <v>15.4</v>
      </c>
      <c r="E122">
        <v>9.1999999999999993</v>
      </c>
      <c r="F122">
        <v>8.5</v>
      </c>
      <c r="G122">
        <v>1.5</v>
      </c>
      <c r="H122">
        <v>4.9000000000000004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 t="s">
        <v>83</v>
      </c>
      <c r="B123" t="s">
        <v>70</v>
      </c>
      <c r="C123">
        <v>100</v>
      </c>
      <c r="D123">
        <v>17.8</v>
      </c>
      <c r="E123">
        <v>9.8000000000000007</v>
      </c>
      <c r="F123">
        <v>12.8</v>
      </c>
      <c r="G123">
        <v>1.6</v>
      </c>
      <c r="H123">
        <v>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 t="s">
        <v>83</v>
      </c>
      <c r="B124" t="s">
        <v>18</v>
      </c>
      <c r="C124">
        <v>100</v>
      </c>
      <c r="D124">
        <v>14.2</v>
      </c>
      <c r="E124">
        <v>9</v>
      </c>
      <c r="F124">
        <v>7.5</v>
      </c>
      <c r="G124">
        <v>1.5</v>
      </c>
      <c r="H124">
        <v>4.4000000000000004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 t="s">
        <v>83</v>
      </c>
      <c r="B125" t="s">
        <v>19</v>
      </c>
      <c r="C125">
        <v>100</v>
      </c>
      <c r="D125">
        <v>11.8</v>
      </c>
      <c r="E125">
        <v>6.8</v>
      </c>
      <c r="F125">
        <v>8</v>
      </c>
      <c r="G125">
        <v>0.9</v>
      </c>
      <c r="H125">
        <v>4.3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 t="s">
        <v>83</v>
      </c>
      <c r="B126" t="s">
        <v>20</v>
      </c>
      <c r="C126">
        <v>100</v>
      </c>
      <c r="D126">
        <v>17.3</v>
      </c>
      <c r="E126">
        <v>10</v>
      </c>
      <c r="F126">
        <v>12.3</v>
      </c>
      <c r="G126">
        <v>1</v>
      </c>
      <c r="H126">
        <v>4.5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 t="s">
        <v>83</v>
      </c>
      <c r="B127" t="s">
        <v>1</v>
      </c>
      <c r="C127">
        <v>100</v>
      </c>
      <c r="D127">
        <v>14.3</v>
      </c>
      <c r="E127">
        <v>8.6999999999999993</v>
      </c>
      <c r="F127">
        <v>8.5</v>
      </c>
      <c r="G127">
        <v>1.3</v>
      </c>
      <c r="H127">
        <v>4.4000000000000004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 t="s">
        <v>83</v>
      </c>
      <c r="B128" t="s">
        <v>21</v>
      </c>
      <c r="C128">
        <v>100</v>
      </c>
      <c r="D128">
        <v>11.6</v>
      </c>
      <c r="E128">
        <v>7</v>
      </c>
      <c r="F128">
        <v>6</v>
      </c>
      <c r="G128">
        <v>1.4</v>
      </c>
      <c r="H128">
        <v>4.8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 t="s">
        <v>83</v>
      </c>
      <c r="B129" t="s">
        <v>22</v>
      </c>
      <c r="C129">
        <v>100</v>
      </c>
      <c r="D129">
        <v>12.3</v>
      </c>
      <c r="E129">
        <v>8.6</v>
      </c>
      <c r="F129">
        <v>6.1</v>
      </c>
      <c r="G129">
        <v>0.6</v>
      </c>
      <c r="H129">
        <v>3.9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 t="s">
        <v>83</v>
      </c>
      <c r="B130" t="s">
        <v>23</v>
      </c>
      <c r="C130">
        <v>100</v>
      </c>
      <c r="D130">
        <v>13.3</v>
      </c>
      <c r="E130">
        <v>7.8</v>
      </c>
      <c r="F130">
        <v>7.7</v>
      </c>
      <c r="G130">
        <v>1</v>
      </c>
      <c r="H130">
        <v>4.0999999999999996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 t="s">
        <v>83</v>
      </c>
      <c r="B131" t="s">
        <v>24</v>
      </c>
      <c r="C131">
        <v>100</v>
      </c>
      <c r="D131">
        <v>16.899999999999999</v>
      </c>
      <c r="E131">
        <v>10.1</v>
      </c>
      <c r="F131">
        <v>11.5</v>
      </c>
      <c r="G131">
        <v>1.6</v>
      </c>
      <c r="H131">
        <v>4.4000000000000004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 t="s">
        <v>83</v>
      </c>
      <c r="B132" t="s">
        <v>25</v>
      </c>
      <c r="C132">
        <v>100</v>
      </c>
      <c r="D132">
        <v>18.600000000000001</v>
      </c>
      <c r="E132">
        <v>10.8</v>
      </c>
      <c r="F132">
        <v>12.4</v>
      </c>
      <c r="G132">
        <v>1.8</v>
      </c>
      <c r="H132">
        <v>5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 t="s">
        <v>83</v>
      </c>
      <c r="B133" t="s">
        <v>6</v>
      </c>
      <c r="C133">
        <v>100</v>
      </c>
      <c r="D133">
        <v>100</v>
      </c>
      <c r="E133">
        <v>100</v>
      </c>
      <c r="F133">
        <v>39.1</v>
      </c>
      <c r="G133">
        <v>6.1</v>
      </c>
      <c r="H133">
        <v>18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 t="s">
        <v>83</v>
      </c>
      <c r="B134" t="s">
        <v>8</v>
      </c>
      <c r="C134">
        <v>100</v>
      </c>
      <c r="D134">
        <v>100</v>
      </c>
      <c r="E134">
        <v>40.1</v>
      </c>
      <c r="F134">
        <v>100</v>
      </c>
      <c r="G134">
        <v>7.2</v>
      </c>
      <c r="H134">
        <v>18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 t="s">
        <v>83</v>
      </c>
      <c r="B135" t="s">
        <v>9</v>
      </c>
      <c r="C135">
        <v>100</v>
      </c>
      <c r="D135">
        <v>100</v>
      </c>
      <c r="E135">
        <v>63.1</v>
      </c>
      <c r="F135">
        <v>61.6</v>
      </c>
      <c r="G135">
        <v>6.3</v>
      </c>
      <c r="H135">
        <v>17.600000000000001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 t="s">
        <v>83</v>
      </c>
      <c r="B136" t="s">
        <v>60</v>
      </c>
      <c r="C136">
        <v>100</v>
      </c>
      <c r="D136">
        <v>100</v>
      </c>
      <c r="E136">
        <v>100</v>
      </c>
      <c r="F136">
        <v>100</v>
      </c>
      <c r="G136">
        <v>8.1</v>
      </c>
      <c r="H136">
        <v>19.5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 t="s">
        <v>83</v>
      </c>
      <c r="B137" t="s">
        <v>55</v>
      </c>
      <c r="C137">
        <v>100</v>
      </c>
      <c r="D137">
        <v>100</v>
      </c>
      <c r="E137">
        <v>42.9</v>
      </c>
      <c r="F137">
        <v>61.1</v>
      </c>
      <c r="G137">
        <v>66.8</v>
      </c>
      <c r="H137">
        <v>47.9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 t="s">
        <v>83</v>
      </c>
      <c r="B138" t="s">
        <v>10</v>
      </c>
      <c r="C138">
        <v>100</v>
      </c>
      <c r="D138">
        <v>100</v>
      </c>
      <c r="E138">
        <v>42.5</v>
      </c>
      <c r="F138">
        <v>48.6</v>
      </c>
      <c r="G138">
        <v>100</v>
      </c>
      <c r="H138">
        <v>39.700000000000003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 t="s">
        <v>83</v>
      </c>
      <c r="B139" t="s">
        <v>11</v>
      </c>
      <c r="C139">
        <v>100</v>
      </c>
      <c r="D139">
        <v>100</v>
      </c>
      <c r="E139">
        <v>61</v>
      </c>
      <c r="F139">
        <v>59.5</v>
      </c>
      <c r="G139">
        <v>8.8000000000000007</v>
      </c>
      <c r="H139">
        <v>17.600000000000001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 t="s">
        <v>26</v>
      </c>
      <c r="B140" t="s">
        <v>116</v>
      </c>
    </row>
    <row r="141" spans="1:44" x14ac:dyDescent="0.2">
      <c r="A141" t="s">
        <v>0</v>
      </c>
      <c r="C141" t="s">
        <v>1</v>
      </c>
      <c r="D141" t="s">
        <v>77</v>
      </c>
      <c r="E141" t="s">
        <v>6</v>
      </c>
      <c r="F141" t="s">
        <v>8</v>
      </c>
      <c r="G141" t="s">
        <v>10</v>
      </c>
      <c r="H141" t="s">
        <v>85</v>
      </c>
      <c r="I141" t="s">
        <v>217</v>
      </c>
      <c r="J141" t="s">
        <v>101</v>
      </c>
      <c r="K141" t="s">
        <v>173</v>
      </c>
      <c r="L141" t="s">
        <v>174</v>
      </c>
      <c r="M141" t="s">
        <v>175</v>
      </c>
      <c r="N141" t="s">
        <v>102</v>
      </c>
      <c r="O141" t="s">
        <v>218</v>
      </c>
      <c r="P141" t="s">
        <v>219</v>
      </c>
      <c r="Q141" t="s">
        <v>101</v>
      </c>
      <c r="R141" t="s">
        <v>173</v>
      </c>
      <c r="S141" t="s">
        <v>174</v>
      </c>
      <c r="T141" t="s">
        <v>175</v>
      </c>
      <c r="U141" t="s">
        <v>102</v>
      </c>
      <c r="V141" t="s">
        <v>218</v>
      </c>
      <c r="W141" t="s">
        <v>219</v>
      </c>
      <c r="X141" t="s">
        <v>220</v>
      </c>
      <c r="Y141" t="s">
        <v>221</v>
      </c>
      <c r="Z141" t="s">
        <v>222</v>
      </c>
      <c r="AA141" t="s">
        <v>223</v>
      </c>
      <c r="AB141" t="s">
        <v>241</v>
      </c>
      <c r="AC141" t="s">
        <v>225</v>
      </c>
      <c r="AD141" t="s">
        <v>226</v>
      </c>
      <c r="AE141" t="s">
        <v>227</v>
      </c>
      <c r="AF141" t="s">
        <v>228</v>
      </c>
      <c r="AG141" t="s">
        <v>229</v>
      </c>
      <c r="AH141" t="s">
        <v>230</v>
      </c>
      <c r="AI141" t="s">
        <v>231</v>
      </c>
      <c r="AJ141" t="s">
        <v>232</v>
      </c>
      <c r="AK141" t="s">
        <v>233</v>
      </c>
      <c r="AL141" t="s">
        <v>234</v>
      </c>
      <c r="AM141" t="s">
        <v>235</v>
      </c>
      <c r="AN141" t="s">
        <v>236</v>
      </c>
      <c r="AO141" t="s">
        <v>237</v>
      </c>
      <c r="AP141" t="s">
        <v>238</v>
      </c>
      <c r="AQ141" t="s">
        <v>239</v>
      </c>
      <c r="AR141" t="s">
        <v>240</v>
      </c>
    </row>
    <row r="142" spans="1:44" x14ac:dyDescent="0.2">
      <c r="A142" t="s">
        <v>2</v>
      </c>
      <c r="B142" t="s">
        <v>3</v>
      </c>
      <c r="C142">
        <v>8715</v>
      </c>
      <c r="D142">
        <v>1062</v>
      </c>
      <c r="E142">
        <v>610</v>
      </c>
      <c r="F142">
        <v>610</v>
      </c>
      <c r="G142">
        <v>69</v>
      </c>
      <c r="H142">
        <v>380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 t="s">
        <v>4</v>
      </c>
      <c r="B143" t="s">
        <v>5</v>
      </c>
      <c r="C143">
        <v>3019</v>
      </c>
      <c r="D143">
        <v>370</v>
      </c>
      <c r="E143">
        <v>216</v>
      </c>
      <c r="F143">
        <v>217</v>
      </c>
      <c r="G143">
        <v>27</v>
      </c>
      <c r="H143">
        <v>144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 t="s">
        <v>83</v>
      </c>
      <c r="B144" t="s">
        <v>14</v>
      </c>
      <c r="C144">
        <v>100</v>
      </c>
      <c r="D144">
        <v>13</v>
      </c>
      <c r="E144">
        <v>7.7</v>
      </c>
      <c r="F144">
        <v>7.2</v>
      </c>
      <c r="G144">
        <v>1.3</v>
      </c>
      <c r="H144">
        <v>5.3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 t="s">
        <v>83</v>
      </c>
      <c r="B145" t="s">
        <v>15</v>
      </c>
      <c r="C145">
        <v>100</v>
      </c>
      <c r="D145">
        <v>11.6</v>
      </c>
      <c r="E145">
        <v>6.6</v>
      </c>
      <c r="F145">
        <v>7.2</v>
      </c>
      <c r="G145">
        <v>0.5</v>
      </c>
      <c r="H145">
        <v>4.2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 t="s">
        <v>83</v>
      </c>
      <c r="B146" t="s">
        <v>66</v>
      </c>
      <c r="C146">
        <v>100</v>
      </c>
      <c r="D146">
        <v>100</v>
      </c>
      <c r="E146">
        <v>62.8</v>
      </c>
      <c r="F146">
        <v>64.599999999999994</v>
      </c>
      <c r="G146">
        <v>10.7</v>
      </c>
      <c r="H146">
        <v>24.7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 t="s">
        <v>83</v>
      </c>
      <c r="B147" t="s">
        <v>67</v>
      </c>
      <c r="C147">
        <v>100</v>
      </c>
      <c r="D147">
        <v>100</v>
      </c>
      <c r="E147">
        <v>56.2</v>
      </c>
      <c r="F147">
        <v>55.7</v>
      </c>
      <c r="G147">
        <v>5.9</v>
      </c>
      <c r="H147">
        <v>15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 t="s">
        <v>83</v>
      </c>
      <c r="B148" t="s">
        <v>69</v>
      </c>
      <c r="C148">
        <v>100</v>
      </c>
      <c r="D148">
        <v>7</v>
      </c>
      <c r="E148">
        <v>4.5999999999999996</v>
      </c>
      <c r="F148">
        <v>2.9</v>
      </c>
      <c r="G148">
        <v>0.5</v>
      </c>
      <c r="H148">
        <v>3.6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 t="s">
        <v>83</v>
      </c>
      <c r="B149" t="s">
        <v>16</v>
      </c>
      <c r="C149">
        <v>100</v>
      </c>
      <c r="D149">
        <v>9.6</v>
      </c>
      <c r="E149">
        <v>5.5</v>
      </c>
      <c r="F149">
        <v>5.3</v>
      </c>
      <c r="G149">
        <v>0.7</v>
      </c>
      <c r="H149">
        <v>4.2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 t="s">
        <v>83</v>
      </c>
      <c r="B150" t="s">
        <v>17</v>
      </c>
      <c r="C150">
        <v>100</v>
      </c>
      <c r="D150">
        <v>15.9</v>
      </c>
      <c r="E150">
        <v>9.1999999999999993</v>
      </c>
      <c r="F150">
        <v>9.8000000000000007</v>
      </c>
      <c r="G150">
        <v>1.4</v>
      </c>
      <c r="H150">
        <v>6.4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 t="s">
        <v>83</v>
      </c>
      <c r="B151" t="s">
        <v>70</v>
      </c>
      <c r="C151">
        <v>100</v>
      </c>
      <c r="D151">
        <v>15.3</v>
      </c>
      <c r="E151">
        <v>8.9</v>
      </c>
      <c r="F151">
        <v>8.6999999999999993</v>
      </c>
      <c r="G151">
        <v>1</v>
      </c>
      <c r="H151">
        <v>4.5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 t="s">
        <v>83</v>
      </c>
      <c r="B152" t="s">
        <v>18</v>
      </c>
      <c r="C152">
        <v>100</v>
      </c>
      <c r="D152">
        <v>11.5</v>
      </c>
      <c r="E152">
        <v>7</v>
      </c>
      <c r="F152">
        <v>6</v>
      </c>
      <c r="G152">
        <v>0.9</v>
      </c>
      <c r="H152">
        <v>4.4000000000000004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 t="s">
        <v>83</v>
      </c>
      <c r="B153" t="s">
        <v>19</v>
      </c>
      <c r="C153">
        <v>100</v>
      </c>
      <c r="D153">
        <v>11.5</v>
      </c>
      <c r="E153">
        <v>6.1</v>
      </c>
      <c r="F153">
        <v>7.6</v>
      </c>
      <c r="G153">
        <v>0.8</v>
      </c>
      <c r="H153">
        <v>5.0999999999999996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 t="s">
        <v>83</v>
      </c>
      <c r="B154" t="s">
        <v>20</v>
      </c>
      <c r="C154">
        <v>100</v>
      </c>
      <c r="D154">
        <v>15.9</v>
      </c>
      <c r="E154">
        <v>8.9</v>
      </c>
      <c r="F154">
        <v>11.3</v>
      </c>
      <c r="G154">
        <v>1</v>
      </c>
      <c r="H154">
        <v>6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 t="s">
        <v>83</v>
      </c>
      <c r="B155" t="s">
        <v>1</v>
      </c>
      <c r="C155">
        <v>100</v>
      </c>
      <c r="D155">
        <v>12.3</v>
      </c>
      <c r="E155">
        <v>7.1</v>
      </c>
      <c r="F155">
        <v>7.2</v>
      </c>
      <c r="G155">
        <v>0.9</v>
      </c>
      <c r="H155">
        <v>4.8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 t="s">
        <v>83</v>
      </c>
      <c r="B156" t="s">
        <v>21</v>
      </c>
      <c r="C156">
        <v>100</v>
      </c>
      <c r="D156">
        <v>5.9</v>
      </c>
      <c r="E156">
        <v>4</v>
      </c>
      <c r="F156">
        <v>2.5</v>
      </c>
      <c r="G156">
        <v>0.6</v>
      </c>
      <c r="H156">
        <v>3.3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 t="s">
        <v>83</v>
      </c>
      <c r="B157" t="s">
        <v>22</v>
      </c>
      <c r="C157">
        <v>100</v>
      </c>
      <c r="D157">
        <v>10</v>
      </c>
      <c r="E157">
        <v>6.5</v>
      </c>
      <c r="F157">
        <v>4.5</v>
      </c>
      <c r="G157">
        <v>0.8</v>
      </c>
      <c r="H157">
        <v>3.8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 t="s">
        <v>83</v>
      </c>
      <c r="B158" t="s">
        <v>23</v>
      </c>
      <c r="C158">
        <v>100</v>
      </c>
      <c r="D158">
        <v>13.8</v>
      </c>
      <c r="E158">
        <v>7.6</v>
      </c>
      <c r="F158">
        <v>8.5</v>
      </c>
      <c r="G158">
        <v>0.9</v>
      </c>
      <c r="H158">
        <v>5.0999999999999996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 t="s">
        <v>83</v>
      </c>
      <c r="B159" t="s">
        <v>24</v>
      </c>
      <c r="C159">
        <v>100</v>
      </c>
      <c r="D159">
        <v>13.9</v>
      </c>
      <c r="E159">
        <v>7.5</v>
      </c>
      <c r="F159">
        <v>9</v>
      </c>
      <c r="G159">
        <v>0.9</v>
      </c>
      <c r="H159">
        <v>5.2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 t="s">
        <v>83</v>
      </c>
      <c r="B160" t="s">
        <v>25</v>
      </c>
      <c r="C160">
        <v>100</v>
      </c>
      <c r="D160">
        <v>20.2</v>
      </c>
      <c r="E160">
        <v>11.3</v>
      </c>
      <c r="F160">
        <v>13.4</v>
      </c>
      <c r="G160">
        <v>1.2</v>
      </c>
      <c r="H160">
        <v>7.2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 t="s">
        <v>83</v>
      </c>
      <c r="B161" t="s">
        <v>6</v>
      </c>
      <c r="C161">
        <v>100</v>
      </c>
      <c r="D161">
        <v>100</v>
      </c>
      <c r="E161">
        <v>100</v>
      </c>
      <c r="F161">
        <v>33.4</v>
      </c>
      <c r="G161">
        <v>6.2</v>
      </c>
      <c r="H161">
        <v>19.600000000000001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 t="s">
        <v>83</v>
      </c>
      <c r="B162" t="s">
        <v>8</v>
      </c>
      <c r="C162">
        <v>100</v>
      </c>
      <c r="D162">
        <v>100</v>
      </c>
      <c r="E162">
        <v>33.200000000000003</v>
      </c>
      <c r="F162">
        <v>100</v>
      </c>
      <c r="G162">
        <v>6.9</v>
      </c>
      <c r="H162">
        <v>19.899999999999999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 t="s">
        <v>83</v>
      </c>
      <c r="B163" t="s">
        <v>9</v>
      </c>
      <c r="C163">
        <v>100</v>
      </c>
      <c r="D163">
        <v>100</v>
      </c>
      <c r="E163">
        <v>59.8</v>
      </c>
      <c r="F163">
        <v>60.1</v>
      </c>
      <c r="G163">
        <v>5.0999999999999996</v>
      </c>
      <c r="H163">
        <v>18.399999999999999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 t="s">
        <v>83</v>
      </c>
      <c r="B164" t="s">
        <v>60</v>
      </c>
      <c r="C164">
        <v>100</v>
      </c>
      <c r="D164">
        <v>100</v>
      </c>
      <c r="E164">
        <v>100</v>
      </c>
      <c r="F164">
        <v>100</v>
      </c>
      <c r="G164">
        <v>13.6</v>
      </c>
      <c r="H164">
        <v>26.6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 t="s">
        <v>83</v>
      </c>
      <c r="B165" t="s">
        <v>55</v>
      </c>
      <c r="C165">
        <v>100</v>
      </c>
      <c r="D165">
        <v>100</v>
      </c>
      <c r="E165">
        <v>44.5</v>
      </c>
      <c r="F165">
        <v>79.5</v>
      </c>
      <c r="G165">
        <v>56.2</v>
      </c>
      <c r="H165">
        <v>31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 t="s">
        <v>83</v>
      </c>
      <c r="B166" t="s">
        <v>10</v>
      </c>
      <c r="C166">
        <v>100</v>
      </c>
      <c r="D166">
        <v>100</v>
      </c>
      <c r="E166">
        <v>48.9</v>
      </c>
      <c r="F166">
        <v>55.1</v>
      </c>
      <c r="G166">
        <v>100</v>
      </c>
      <c r="H166">
        <v>28.2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 t="s">
        <v>83</v>
      </c>
      <c r="B167" t="s">
        <v>11</v>
      </c>
      <c r="C167">
        <v>100</v>
      </c>
      <c r="D167">
        <v>100</v>
      </c>
      <c r="E167">
        <v>58.2</v>
      </c>
      <c r="F167">
        <v>58.5</v>
      </c>
      <c r="G167">
        <v>7.4</v>
      </c>
      <c r="H167">
        <v>18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 t="s">
        <v>26</v>
      </c>
      <c r="B168" t="s">
        <v>243</v>
      </c>
    </row>
    <row r="169" spans="1:44" x14ac:dyDescent="0.2">
      <c r="A169" t="s">
        <v>0</v>
      </c>
      <c r="C169" t="s">
        <v>1</v>
      </c>
      <c r="D169" t="s">
        <v>77</v>
      </c>
      <c r="E169" t="s">
        <v>6</v>
      </c>
      <c r="F169" t="s">
        <v>8</v>
      </c>
      <c r="G169" t="s">
        <v>10</v>
      </c>
      <c r="H169" t="s">
        <v>85</v>
      </c>
      <c r="I169" t="s">
        <v>217</v>
      </c>
      <c r="J169" t="s">
        <v>101</v>
      </c>
      <c r="K169" t="s">
        <v>173</v>
      </c>
      <c r="L169" t="s">
        <v>174</v>
      </c>
      <c r="M169" t="s">
        <v>175</v>
      </c>
      <c r="N169" t="s">
        <v>102</v>
      </c>
      <c r="O169" t="s">
        <v>218</v>
      </c>
      <c r="P169" t="s">
        <v>219</v>
      </c>
      <c r="Q169" t="s">
        <v>101</v>
      </c>
      <c r="R169" t="s">
        <v>173</v>
      </c>
      <c r="S169" t="s">
        <v>174</v>
      </c>
      <c r="T169" t="s">
        <v>175</v>
      </c>
      <c r="U169" t="s">
        <v>102</v>
      </c>
      <c r="V169" t="s">
        <v>218</v>
      </c>
      <c r="W169" t="s">
        <v>219</v>
      </c>
      <c r="X169" t="s">
        <v>220</v>
      </c>
      <c r="Y169" t="s">
        <v>221</v>
      </c>
      <c r="Z169" t="s">
        <v>222</v>
      </c>
      <c r="AA169" t="s">
        <v>223</v>
      </c>
      <c r="AB169" t="s">
        <v>241</v>
      </c>
      <c r="AC169" t="s">
        <v>225</v>
      </c>
      <c r="AD169" t="s">
        <v>226</v>
      </c>
      <c r="AE169" t="s">
        <v>227</v>
      </c>
      <c r="AF169" t="s">
        <v>228</v>
      </c>
      <c r="AG169" t="s">
        <v>229</v>
      </c>
      <c r="AH169" t="s">
        <v>230</v>
      </c>
      <c r="AI169" t="s">
        <v>231</v>
      </c>
      <c r="AJ169" t="s">
        <v>232</v>
      </c>
      <c r="AK169" t="s">
        <v>233</v>
      </c>
      <c r="AL169" t="s">
        <v>234</v>
      </c>
      <c r="AM169" t="s">
        <v>235</v>
      </c>
      <c r="AN169" t="s">
        <v>236</v>
      </c>
      <c r="AO169" t="s">
        <v>237</v>
      </c>
      <c r="AP169" t="s">
        <v>238</v>
      </c>
      <c r="AQ169" t="s">
        <v>239</v>
      </c>
      <c r="AR169" t="s">
        <v>240</v>
      </c>
    </row>
    <row r="170" spans="1:44" x14ac:dyDescent="0.2">
      <c r="A170" t="s">
        <v>2</v>
      </c>
      <c r="B170" t="s">
        <v>3</v>
      </c>
      <c r="C170">
        <v>9231</v>
      </c>
      <c r="D170">
        <v>1088</v>
      </c>
      <c r="E170">
        <v>635</v>
      </c>
      <c r="F170">
        <v>622</v>
      </c>
      <c r="G170">
        <v>69</v>
      </c>
      <c r="H170">
        <v>519</v>
      </c>
      <c r="I170">
        <v>1388</v>
      </c>
      <c r="J170">
        <v>3</v>
      </c>
      <c r="K170">
        <v>0</v>
      </c>
      <c r="L170">
        <v>3</v>
      </c>
      <c r="M170">
        <v>3</v>
      </c>
      <c r="N170">
        <v>10</v>
      </c>
      <c r="O170">
        <v>18</v>
      </c>
      <c r="P170">
        <v>1351</v>
      </c>
      <c r="Q170">
        <v>60</v>
      </c>
      <c r="R170">
        <v>4</v>
      </c>
      <c r="S170">
        <v>20</v>
      </c>
      <c r="T170">
        <v>5</v>
      </c>
      <c r="U170">
        <v>11</v>
      </c>
      <c r="V170">
        <v>21</v>
      </c>
      <c r="W170">
        <v>1351</v>
      </c>
      <c r="X170">
        <v>20</v>
      </c>
      <c r="Y170">
        <v>4</v>
      </c>
      <c r="Z170">
        <v>6</v>
      </c>
      <c r="AA170">
        <v>5</v>
      </c>
      <c r="AB170">
        <v>222</v>
      </c>
      <c r="AC170">
        <v>4</v>
      </c>
      <c r="AD170">
        <v>0</v>
      </c>
      <c r="AE170">
        <v>0</v>
      </c>
      <c r="AF170">
        <v>1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0</v>
      </c>
      <c r="AQ170">
        <v>0</v>
      </c>
      <c r="AR170">
        <v>2</v>
      </c>
    </row>
    <row r="171" spans="1:44" x14ac:dyDescent="0.2">
      <c r="A171" t="s">
        <v>4</v>
      </c>
      <c r="B171" t="s">
        <v>5</v>
      </c>
      <c r="C171">
        <v>3025</v>
      </c>
      <c r="D171">
        <v>356</v>
      </c>
      <c r="E171">
        <v>212</v>
      </c>
      <c r="F171">
        <v>199</v>
      </c>
      <c r="G171">
        <v>25</v>
      </c>
      <c r="H171">
        <v>178</v>
      </c>
      <c r="I171">
        <v>2892</v>
      </c>
      <c r="J171">
        <v>6</v>
      </c>
      <c r="K171">
        <v>0</v>
      </c>
      <c r="L171">
        <v>6</v>
      </c>
      <c r="M171">
        <v>6</v>
      </c>
      <c r="N171">
        <v>23</v>
      </c>
      <c r="O171">
        <v>35</v>
      </c>
      <c r="P171">
        <v>2817</v>
      </c>
      <c r="Q171">
        <v>130</v>
      </c>
      <c r="R171">
        <v>14</v>
      </c>
      <c r="S171">
        <v>45</v>
      </c>
      <c r="T171">
        <v>11</v>
      </c>
      <c r="U171">
        <v>26</v>
      </c>
      <c r="V171">
        <v>40</v>
      </c>
      <c r="W171">
        <v>2817</v>
      </c>
      <c r="X171">
        <v>45</v>
      </c>
      <c r="Y171">
        <v>7</v>
      </c>
      <c r="Z171">
        <v>14</v>
      </c>
      <c r="AA171">
        <v>10</v>
      </c>
      <c r="AB171">
        <v>493</v>
      </c>
      <c r="AC171">
        <v>7</v>
      </c>
      <c r="AD171">
        <v>0</v>
      </c>
      <c r="AE171">
        <v>0</v>
      </c>
      <c r="AF171">
        <v>3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0</v>
      </c>
      <c r="AQ171">
        <v>0</v>
      </c>
      <c r="AR171">
        <v>3</v>
      </c>
    </row>
    <row r="172" spans="1:44" x14ac:dyDescent="0.2">
      <c r="A172" t="s">
        <v>83</v>
      </c>
      <c r="B172" t="s">
        <v>14</v>
      </c>
      <c r="C172">
        <v>100</v>
      </c>
      <c r="D172">
        <v>12.2</v>
      </c>
      <c r="E172">
        <v>7.2</v>
      </c>
      <c r="F172">
        <v>6.8</v>
      </c>
      <c r="G172">
        <v>1.4</v>
      </c>
      <c r="H172">
        <v>7</v>
      </c>
      <c r="I172">
        <v>95.1</v>
      </c>
      <c r="J172">
        <v>0.4</v>
      </c>
      <c r="K172">
        <v>0</v>
      </c>
      <c r="L172">
        <v>0.3</v>
      </c>
      <c r="M172">
        <v>0.3</v>
      </c>
      <c r="N172">
        <v>0.4</v>
      </c>
      <c r="O172">
        <v>1.3</v>
      </c>
      <c r="P172">
        <v>97.3</v>
      </c>
      <c r="Q172">
        <v>5.0999999999999996</v>
      </c>
      <c r="R172">
        <v>0.5</v>
      </c>
      <c r="S172">
        <v>2.4</v>
      </c>
      <c r="T172">
        <v>0.2</v>
      </c>
      <c r="U172">
        <v>0.4</v>
      </c>
      <c r="V172">
        <v>1.4</v>
      </c>
      <c r="W172">
        <v>92.6</v>
      </c>
      <c r="X172">
        <v>0.8</v>
      </c>
      <c r="Y172">
        <v>0.1</v>
      </c>
      <c r="Z172">
        <v>0.2</v>
      </c>
      <c r="AA172">
        <v>0.3</v>
      </c>
      <c r="AB172">
        <v>17.399999999999999</v>
      </c>
      <c r="AC172">
        <v>0.1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100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 t="s">
        <v>83</v>
      </c>
      <c r="B173" t="s">
        <v>15</v>
      </c>
      <c r="C173">
        <v>100</v>
      </c>
      <c r="D173">
        <v>11.3</v>
      </c>
      <c r="E173">
        <v>6.8</v>
      </c>
      <c r="F173">
        <v>6.4</v>
      </c>
      <c r="G173">
        <v>0.3</v>
      </c>
      <c r="H173">
        <v>4.8</v>
      </c>
      <c r="I173">
        <v>96.1</v>
      </c>
      <c r="J173">
        <v>0</v>
      </c>
      <c r="K173">
        <v>0</v>
      </c>
      <c r="L173">
        <v>0.1</v>
      </c>
      <c r="M173">
        <v>0.2</v>
      </c>
      <c r="N173">
        <v>1.2</v>
      </c>
      <c r="O173">
        <v>1.1000000000000001</v>
      </c>
      <c r="P173">
        <v>97.4</v>
      </c>
      <c r="Q173">
        <v>3.5</v>
      </c>
      <c r="R173">
        <v>0.4</v>
      </c>
      <c r="S173">
        <v>0.7</v>
      </c>
      <c r="T173">
        <v>0.5</v>
      </c>
      <c r="U173">
        <v>1.3</v>
      </c>
      <c r="V173">
        <v>1.3</v>
      </c>
      <c r="W173">
        <v>93.7</v>
      </c>
      <c r="X173">
        <v>2.2000000000000002</v>
      </c>
      <c r="Y173">
        <v>0.4</v>
      </c>
      <c r="Z173">
        <v>0.7</v>
      </c>
      <c r="AA173">
        <v>0.3</v>
      </c>
      <c r="AB173">
        <v>15.2</v>
      </c>
      <c r="AC173">
        <v>0.4</v>
      </c>
      <c r="AD173">
        <v>0</v>
      </c>
      <c r="AE173">
        <v>0</v>
      </c>
      <c r="AF173">
        <v>52.7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47.3</v>
      </c>
    </row>
    <row r="174" spans="1:44" x14ac:dyDescent="0.2">
      <c r="A174" t="s">
        <v>83</v>
      </c>
      <c r="B174" t="s">
        <v>66</v>
      </c>
      <c r="C174">
        <v>100</v>
      </c>
      <c r="D174">
        <v>100</v>
      </c>
      <c r="E174">
        <v>55.1</v>
      </c>
      <c r="F174">
        <v>61.6</v>
      </c>
      <c r="G174">
        <v>11.3</v>
      </c>
      <c r="H174">
        <v>26.6</v>
      </c>
      <c r="I174">
        <v>76.3</v>
      </c>
      <c r="J174">
        <v>2.6</v>
      </c>
      <c r="K174">
        <v>0</v>
      </c>
      <c r="L174">
        <v>0</v>
      </c>
      <c r="M174">
        <v>2.8</v>
      </c>
      <c r="N174">
        <v>4.5999999999999996</v>
      </c>
      <c r="O174">
        <v>11.8</v>
      </c>
      <c r="P174">
        <v>78.3</v>
      </c>
      <c r="Q174">
        <v>16.2</v>
      </c>
      <c r="R174">
        <v>0</v>
      </c>
      <c r="S174">
        <v>6.1</v>
      </c>
      <c r="T174">
        <v>2.1</v>
      </c>
      <c r="U174">
        <v>3.5</v>
      </c>
      <c r="V174">
        <v>11.1</v>
      </c>
      <c r="W174">
        <v>59.7</v>
      </c>
      <c r="X174">
        <v>14.5</v>
      </c>
      <c r="Y174">
        <v>0</v>
      </c>
      <c r="Z174">
        <v>0</v>
      </c>
      <c r="AA174">
        <v>2.4</v>
      </c>
      <c r="AB174">
        <v>81.900000000000006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 t="s">
        <v>83</v>
      </c>
      <c r="B175" t="s">
        <v>67</v>
      </c>
      <c r="C175">
        <v>100</v>
      </c>
      <c r="D175">
        <v>100</v>
      </c>
      <c r="E175">
        <v>61</v>
      </c>
      <c r="F175">
        <v>53.6</v>
      </c>
      <c r="G175">
        <v>5.5</v>
      </c>
      <c r="H175">
        <v>16.399999999999999</v>
      </c>
      <c r="I175">
        <v>87</v>
      </c>
      <c r="J175">
        <v>0.8</v>
      </c>
      <c r="K175">
        <v>0</v>
      </c>
      <c r="L175">
        <v>0.6</v>
      </c>
      <c r="M175">
        <v>1.7</v>
      </c>
      <c r="N175">
        <v>3.8</v>
      </c>
      <c r="O175">
        <v>6</v>
      </c>
      <c r="P175">
        <v>87.1</v>
      </c>
      <c r="Q175">
        <v>5.5</v>
      </c>
      <c r="R175">
        <v>0</v>
      </c>
      <c r="S175">
        <v>2.2000000000000002</v>
      </c>
      <c r="T175">
        <v>3.4</v>
      </c>
      <c r="U175">
        <v>4.3</v>
      </c>
      <c r="V175">
        <v>6.3</v>
      </c>
      <c r="W175">
        <v>75.8</v>
      </c>
      <c r="X175">
        <v>11.5</v>
      </c>
      <c r="Y175">
        <v>2.8</v>
      </c>
      <c r="Z175">
        <v>5.3</v>
      </c>
      <c r="AA175">
        <v>2.2000000000000002</v>
      </c>
      <c r="AB175">
        <v>78.3</v>
      </c>
      <c r="AC175">
        <v>2.8</v>
      </c>
      <c r="AD175">
        <v>0</v>
      </c>
      <c r="AE175">
        <v>0</v>
      </c>
      <c r="AF175">
        <v>43.5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17.5</v>
      </c>
      <c r="AN175">
        <v>0</v>
      </c>
      <c r="AO175">
        <v>0</v>
      </c>
      <c r="AP175">
        <v>0</v>
      </c>
      <c r="AQ175">
        <v>0</v>
      </c>
      <c r="AR175">
        <v>39</v>
      </c>
    </row>
    <row r="176" spans="1:44" x14ac:dyDescent="0.2">
      <c r="A176" t="s">
        <v>83</v>
      </c>
      <c r="B176" t="s">
        <v>69</v>
      </c>
      <c r="C176">
        <v>100</v>
      </c>
      <c r="D176">
        <v>7.6</v>
      </c>
      <c r="E176">
        <v>4.2</v>
      </c>
      <c r="F176">
        <v>4.3</v>
      </c>
      <c r="G176">
        <v>0.9</v>
      </c>
      <c r="H176">
        <v>4.5</v>
      </c>
      <c r="I176">
        <v>107.1</v>
      </c>
      <c r="J176">
        <v>0.2</v>
      </c>
      <c r="K176">
        <v>0</v>
      </c>
      <c r="L176">
        <v>0.2</v>
      </c>
      <c r="M176">
        <v>0</v>
      </c>
      <c r="N176">
        <v>0.4</v>
      </c>
      <c r="O176">
        <v>0.3</v>
      </c>
      <c r="P176">
        <v>98.9</v>
      </c>
      <c r="Q176">
        <v>4.4000000000000004</v>
      </c>
      <c r="R176">
        <v>0.5</v>
      </c>
      <c r="S176">
        <v>0.8</v>
      </c>
      <c r="T176">
        <v>0.4</v>
      </c>
      <c r="U176">
        <v>0.4</v>
      </c>
      <c r="V176">
        <v>0.4</v>
      </c>
      <c r="W176">
        <v>105.9</v>
      </c>
      <c r="X176">
        <v>1.2</v>
      </c>
      <c r="Y176">
        <v>0.6</v>
      </c>
      <c r="Z176">
        <v>0.4</v>
      </c>
      <c r="AA176">
        <v>0.2</v>
      </c>
      <c r="AB176">
        <v>12.7</v>
      </c>
      <c r="AC176">
        <v>0.6</v>
      </c>
      <c r="AD176">
        <v>0</v>
      </c>
      <c r="AE176">
        <v>0</v>
      </c>
      <c r="AF176">
        <v>70.5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29.5</v>
      </c>
    </row>
    <row r="177" spans="1:44" x14ac:dyDescent="0.2">
      <c r="A177" t="s">
        <v>83</v>
      </c>
      <c r="B177" t="s">
        <v>16</v>
      </c>
      <c r="C177">
        <v>100</v>
      </c>
      <c r="D177">
        <v>9.4</v>
      </c>
      <c r="E177">
        <v>6.2</v>
      </c>
      <c r="F177">
        <v>4</v>
      </c>
      <c r="G177">
        <v>0.8</v>
      </c>
      <c r="H177">
        <v>4.7</v>
      </c>
      <c r="I177">
        <v>80.2</v>
      </c>
      <c r="J177">
        <v>0</v>
      </c>
      <c r="K177">
        <v>0</v>
      </c>
      <c r="L177">
        <v>0.3</v>
      </c>
      <c r="M177">
        <v>0</v>
      </c>
      <c r="N177">
        <v>0.4</v>
      </c>
      <c r="O177">
        <v>0</v>
      </c>
      <c r="P177">
        <v>99.4</v>
      </c>
      <c r="Q177">
        <v>2.6</v>
      </c>
      <c r="R177">
        <v>1.1000000000000001</v>
      </c>
      <c r="S177">
        <v>0.9</v>
      </c>
      <c r="T177">
        <v>0</v>
      </c>
      <c r="U177">
        <v>0.3</v>
      </c>
      <c r="V177">
        <v>0</v>
      </c>
      <c r="W177">
        <v>79.7</v>
      </c>
      <c r="X177">
        <v>0.7</v>
      </c>
      <c r="Y177">
        <v>0</v>
      </c>
      <c r="Z177">
        <v>0.4</v>
      </c>
      <c r="AA177">
        <v>0</v>
      </c>
      <c r="AB177">
        <v>9.6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 t="s">
        <v>83</v>
      </c>
      <c r="B178" t="s">
        <v>17</v>
      </c>
      <c r="C178">
        <v>100</v>
      </c>
      <c r="D178">
        <v>14.1</v>
      </c>
      <c r="E178">
        <v>7.8</v>
      </c>
      <c r="F178">
        <v>8.4</v>
      </c>
      <c r="G178">
        <v>0.6</v>
      </c>
      <c r="H178">
        <v>7.3</v>
      </c>
      <c r="I178">
        <v>88.4</v>
      </c>
      <c r="J178">
        <v>0</v>
      </c>
      <c r="K178">
        <v>0</v>
      </c>
      <c r="L178">
        <v>0.7</v>
      </c>
      <c r="M178">
        <v>0.8</v>
      </c>
      <c r="N178">
        <v>1</v>
      </c>
      <c r="O178">
        <v>3</v>
      </c>
      <c r="P178">
        <v>94.6</v>
      </c>
      <c r="Q178">
        <v>1.3</v>
      </c>
      <c r="R178">
        <v>0.2</v>
      </c>
      <c r="S178">
        <v>2</v>
      </c>
      <c r="T178">
        <v>0.7</v>
      </c>
      <c r="U178">
        <v>0.9</v>
      </c>
      <c r="V178">
        <v>3</v>
      </c>
      <c r="W178">
        <v>83.6</v>
      </c>
      <c r="X178">
        <v>0.8</v>
      </c>
      <c r="Y178">
        <v>0</v>
      </c>
      <c r="Z178">
        <v>0.4</v>
      </c>
      <c r="AA178">
        <v>0.5</v>
      </c>
      <c r="AB178">
        <v>15.9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 t="s">
        <v>83</v>
      </c>
      <c r="B179" t="s">
        <v>70</v>
      </c>
      <c r="C179">
        <v>100</v>
      </c>
      <c r="D179">
        <v>13.9</v>
      </c>
      <c r="E179">
        <v>8.8000000000000007</v>
      </c>
      <c r="F179">
        <v>7.4</v>
      </c>
      <c r="G179">
        <v>1</v>
      </c>
      <c r="H179">
        <v>6.7</v>
      </c>
      <c r="I179">
        <v>95.2</v>
      </c>
      <c r="J179">
        <v>0.3</v>
      </c>
      <c r="K179">
        <v>0</v>
      </c>
      <c r="L179">
        <v>0</v>
      </c>
      <c r="M179">
        <v>0</v>
      </c>
      <c r="N179">
        <v>1.3</v>
      </c>
      <c r="O179">
        <v>1.6</v>
      </c>
      <c r="P179">
        <v>96.8</v>
      </c>
      <c r="Q179">
        <v>8.6</v>
      </c>
      <c r="R179">
        <v>0.4</v>
      </c>
      <c r="S179">
        <v>2.2999999999999998</v>
      </c>
      <c r="T179">
        <v>0</v>
      </c>
      <c r="U179">
        <v>1.7</v>
      </c>
      <c r="V179">
        <v>1.7</v>
      </c>
      <c r="W179">
        <v>92.1</v>
      </c>
      <c r="X179">
        <v>3.7</v>
      </c>
      <c r="Y179">
        <v>0.2</v>
      </c>
      <c r="Z179">
        <v>0.9</v>
      </c>
      <c r="AA179">
        <v>0.2</v>
      </c>
      <c r="AB179">
        <v>21.4</v>
      </c>
      <c r="AC179">
        <v>0.2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100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 t="s">
        <v>83</v>
      </c>
      <c r="B180" t="s">
        <v>18</v>
      </c>
      <c r="C180">
        <v>100</v>
      </c>
      <c r="D180">
        <v>11.1</v>
      </c>
      <c r="E180">
        <v>6.8</v>
      </c>
      <c r="F180">
        <v>5.8</v>
      </c>
      <c r="G180">
        <v>0.9</v>
      </c>
      <c r="H180">
        <v>5.6</v>
      </c>
      <c r="I180">
        <v>97.3</v>
      </c>
      <c r="J180">
        <v>0.2</v>
      </c>
      <c r="K180">
        <v>0</v>
      </c>
      <c r="L180">
        <v>0.3</v>
      </c>
      <c r="M180">
        <v>0.2</v>
      </c>
      <c r="N180">
        <v>0.9</v>
      </c>
      <c r="O180">
        <v>1.1000000000000001</v>
      </c>
      <c r="P180">
        <v>97.3</v>
      </c>
      <c r="Q180">
        <v>4.5</v>
      </c>
      <c r="R180">
        <v>0.6</v>
      </c>
      <c r="S180">
        <v>1.4</v>
      </c>
      <c r="T180">
        <v>0.3</v>
      </c>
      <c r="U180">
        <v>1</v>
      </c>
      <c r="V180">
        <v>1.2</v>
      </c>
      <c r="W180">
        <v>94.7</v>
      </c>
      <c r="X180">
        <v>1.7</v>
      </c>
      <c r="Y180">
        <v>0.3</v>
      </c>
      <c r="Z180">
        <v>0.7</v>
      </c>
      <c r="AA180">
        <v>0.2</v>
      </c>
      <c r="AB180">
        <v>15.4</v>
      </c>
      <c r="AC180">
        <v>0.3</v>
      </c>
      <c r="AD180">
        <v>0</v>
      </c>
      <c r="AE180">
        <v>0</v>
      </c>
      <c r="AF180">
        <v>55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22.1</v>
      </c>
      <c r="AN180">
        <v>0</v>
      </c>
      <c r="AO180">
        <v>0</v>
      </c>
      <c r="AP180">
        <v>0</v>
      </c>
      <c r="AQ180">
        <v>0</v>
      </c>
      <c r="AR180">
        <v>23</v>
      </c>
    </row>
    <row r="181" spans="1:44" x14ac:dyDescent="0.2">
      <c r="A181" t="s">
        <v>83</v>
      </c>
      <c r="B181" t="s">
        <v>19</v>
      </c>
      <c r="C181">
        <v>100</v>
      </c>
      <c r="D181">
        <v>10.1</v>
      </c>
      <c r="E181">
        <v>5.6</v>
      </c>
      <c r="F181">
        <v>5.8</v>
      </c>
      <c r="G181">
        <v>0.7</v>
      </c>
      <c r="H181">
        <v>5.7</v>
      </c>
      <c r="I181">
        <v>81.8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0.9</v>
      </c>
      <c r="P181">
        <v>99.1</v>
      </c>
      <c r="Q181">
        <v>3.7</v>
      </c>
      <c r="R181">
        <v>0.5</v>
      </c>
      <c r="S181">
        <v>1.4</v>
      </c>
      <c r="T181">
        <v>0</v>
      </c>
      <c r="U181">
        <v>0</v>
      </c>
      <c r="V181">
        <v>1</v>
      </c>
      <c r="W181">
        <v>81.099999999999994</v>
      </c>
      <c r="X181">
        <v>1.5</v>
      </c>
      <c r="Y181">
        <v>0</v>
      </c>
      <c r="Z181">
        <v>0</v>
      </c>
      <c r="AA181">
        <v>0.3</v>
      </c>
      <c r="AB181">
        <v>12.5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 t="s">
        <v>83</v>
      </c>
      <c r="B182" t="s">
        <v>20</v>
      </c>
      <c r="C182">
        <v>100</v>
      </c>
      <c r="D182">
        <v>16.2</v>
      </c>
      <c r="E182">
        <v>9.1999999999999993</v>
      </c>
      <c r="F182">
        <v>10.199999999999999</v>
      </c>
      <c r="G182">
        <v>0.8</v>
      </c>
      <c r="H182">
        <v>7.1</v>
      </c>
      <c r="I182">
        <v>104.4</v>
      </c>
      <c r="J182">
        <v>0.4</v>
      </c>
      <c r="K182">
        <v>0</v>
      </c>
      <c r="L182">
        <v>0</v>
      </c>
      <c r="M182">
        <v>0.5</v>
      </c>
      <c r="N182">
        <v>1</v>
      </c>
      <c r="O182">
        <v>1.8</v>
      </c>
      <c r="P182">
        <v>96.3</v>
      </c>
      <c r="Q182">
        <v>4.0999999999999996</v>
      </c>
      <c r="R182">
        <v>0</v>
      </c>
      <c r="S182">
        <v>1.9</v>
      </c>
      <c r="T182">
        <v>0.8</v>
      </c>
      <c r="U182">
        <v>1.1000000000000001</v>
      </c>
      <c r="V182">
        <v>2.2000000000000002</v>
      </c>
      <c r="W182">
        <v>100.5</v>
      </c>
      <c r="X182">
        <v>0.9</v>
      </c>
      <c r="Y182">
        <v>0.3</v>
      </c>
      <c r="Z182">
        <v>0</v>
      </c>
      <c r="AA182">
        <v>0.9</v>
      </c>
      <c r="AB182">
        <v>24.2</v>
      </c>
      <c r="AC182">
        <v>0.3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100</v>
      </c>
    </row>
    <row r="183" spans="1:44" x14ac:dyDescent="0.2">
      <c r="A183" t="s">
        <v>83</v>
      </c>
      <c r="B183" t="s">
        <v>1</v>
      </c>
      <c r="C183">
        <v>100</v>
      </c>
      <c r="D183">
        <v>11.8</v>
      </c>
      <c r="E183">
        <v>7</v>
      </c>
      <c r="F183">
        <v>6.6</v>
      </c>
      <c r="G183">
        <v>0.8</v>
      </c>
      <c r="H183">
        <v>5.9</v>
      </c>
      <c r="I183">
        <v>95.6</v>
      </c>
      <c r="J183">
        <v>0.2</v>
      </c>
      <c r="K183">
        <v>0</v>
      </c>
      <c r="L183">
        <v>0.2</v>
      </c>
      <c r="M183">
        <v>0.2</v>
      </c>
      <c r="N183">
        <v>0.8</v>
      </c>
      <c r="O183">
        <v>1.2</v>
      </c>
      <c r="P183">
        <v>97.4</v>
      </c>
      <c r="Q183">
        <v>4.3</v>
      </c>
      <c r="R183">
        <v>0.5</v>
      </c>
      <c r="S183">
        <v>1.5</v>
      </c>
      <c r="T183">
        <v>0.4</v>
      </c>
      <c r="U183">
        <v>0.8</v>
      </c>
      <c r="V183">
        <v>1.3</v>
      </c>
      <c r="W183">
        <v>93.1</v>
      </c>
      <c r="X183">
        <v>1.5</v>
      </c>
      <c r="Y183">
        <v>0.2</v>
      </c>
      <c r="Z183">
        <v>0.5</v>
      </c>
      <c r="AA183">
        <v>0.3</v>
      </c>
      <c r="AB183">
        <v>16.3</v>
      </c>
      <c r="AC183">
        <v>0.2</v>
      </c>
      <c r="AD183">
        <v>0</v>
      </c>
      <c r="AE183">
        <v>0</v>
      </c>
      <c r="AF183">
        <v>43.5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17.5</v>
      </c>
      <c r="AN183">
        <v>0</v>
      </c>
      <c r="AO183">
        <v>0</v>
      </c>
      <c r="AP183">
        <v>0</v>
      </c>
      <c r="AQ183">
        <v>0</v>
      </c>
      <c r="AR183">
        <v>39</v>
      </c>
    </row>
    <row r="184" spans="1:44" x14ac:dyDescent="0.2">
      <c r="A184" t="s">
        <v>83</v>
      </c>
      <c r="B184" t="s">
        <v>21</v>
      </c>
      <c r="C184">
        <v>100</v>
      </c>
      <c r="D184">
        <v>9</v>
      </c>
      <c r="E184">
        <v>5.8</v>
      </c>
      <c r="F184">
        <v>4.2</v>
      </c>
      <c r="G184">
        <v>1.1000000000000001</v>
      </c>
      <c r="H184">
        <v>6.9</v>
      </c>
      <c r="I184">
        <v>97.2</v>
      </c>
      <c r="J184">
        <v>0</v>
      </c>
      <c r="K184">
        <v>0</v>
      </c>
      <c r="L184">
        <v>0</v>
      </c>
      <c r="M184">
        <v>0</v>
      </c>
      <c r="N184">
        <v>1.1000000000000001</v>
      </c>
      <c r="O184">
        <v>1</v>
      </c>
      <c r="P184">
        <v>97.8</v>
      </c>
      <c r="Q184">
        <v>5.2</v>
      </c>
      <c r="R184">
        <v>0.6</v>
      </c>
      <c r="S184">
        <v>1.6</v>
      </c>
      <c r="T184">
        <v>0</v>
      </c>
      <c r="U184">
        <v>1.1000000000000001</v>
      </c>
      <c r="V184">
        <v>1</v>
      </c>
      <c r="W184">
        <v>95.1</v>
      </c>
      <c r="X184">
        <v>2.4</v>
      </c>
      <c r="Y184">
        <v>0.2</v>
      </c>
      <c r="Z184">
        <v>0</v>
      </c>
      <c r="AA184">
        <v>0</v>
      </c>
      <c r="AB184">
        <v>16.7</v>
      </c>
      <c r="AC184">
        <v>0.2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100</v>
      </c>
    </row>
    <row r="185" spans="1:44" x14ac:dyDescent="0.2">
      <c r="A185" t="s">
        <v>83</v>
      </c>
      <c r="B185" t="s">
        <v>22</v>
      </c>
      <c r="C185">
        <v>100</v>
      </c>
      <c r="D185">
        <v>11.4</v>
      </c>
      <c r="E185">
        <v>6.8</v>
      </c>
      <c r="F185">
        <v>5.7</v>
      </c>
      <c r="G185">
        <v>0.7</v>
      </c>
      <c r="H185">
        <v>5.6</v>
      </c>
      <c r="I185">
        <v>100</v>
      </c>
      <c r="J185">
        <v>0.3</v>
      </c>
      <c r="K185">
        <v>0</v>
      </c>
      <c r="L185">
        <v>0.5</v>
      </c>
      <c r="M185">
        <v>0</v>
      </c>
      <c r="N185">
        <v>0.3</v>
      </c>
      <c r="O185">
        <v>0.8</v>
      </c>
      <c r="P185">
        <v>98.1</v>
      </c>
      <c r="Q185">
        <v>2.5</v>
      </c>
      <c r="R185">
        <v>1.2</v>
      </c>
      <c r="S185">
        <v>0.7</v>
      </c>
      <c r="T185">
        <v>0.5</v>
      </c>
      <c r="U185">
        <v>0.3</v>
      </c>
      <c r="V185">
        <v>0.8</v>
      </c>
      <c r="W185">
        <v>98.1</v>
      </c>
      <c r="X185">
        <v>2</v>
      </c>
      <c r="Y185">
        <v>0.5</v>
      </c>
      <c r="Z185">
        <v>0.5</v>
      </c>
      <c r="AA185">
        <v>0.4</v>
      </c>
      <c r="AB185">
        <v>13.7</v>
      </c>
      <c r="AC185">
        <v>0.5</v>
      </c>
      <c r="AD185">
        <v>0</v>
      </c>
      <c r="AE185">
        <v>0</v>
      </c>
      <c r="AF185">
        <v>100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 t="s">
        <v>83</v>
      </c>
      <c r="B186" t="s">
        <v>23</v>
      </c>
      <c r="C186">
        <v>100</v>
      </c>
      <c r="D186">
        <v>10.4</v>
      </c>
      <c r="E186">
        <v>6</v>
      </c>
      <c r="F186">
        <v>6.1</v>
      </c>
      <c r="G186">
        <v>0.4</v>
      </c>
      <c r="H186">
        <v>5</v>
      </c>
      <c r="I186">
        <v>96</v>
      </c>
      <c r="J186">
        <v>0</v>
      </c>
      <c r="K186">
        <v>0</v>
      </c>
      <c r="L186">
        <v>0.4</v>
      </c>
      <c r="M186">
        <v>0</v>
      </c>
      <c r="N186">
        <v>0.3</v>
      </c>
      <c r="O186">
        <v>0.9</v>
      </c>
      <c r="P186">
        <v>98.4</v>
      </c>
      <c r="Q186">
        <v>4.0999999999999996</v>
      </c>
      <c r="R186">
        <v>0</v>
      </c>
      <c r="S186">
        <v>2.5</v>
      </c>
      <c r="T186">
        <v>0</v>
      </c>
      <c r="U186">
        <v>0.3</v>
      </c>
      <c r="V186">
        <v>1.2</v>
      </c>
      <c r="W186">
        <v>94.5</v>
      </c>
      <c r="X186">
        <v>0.6</v>
      </c>
      <c r="Y186">
        <v>0.2</v>
      </c>
      <c r="Z186">
        <v>0.4</v>
      </c>
      <c r="AA186">
        <v>0.3</v>
      </c>
      <c r="AB186">
        <v>13</v>
      </c>
      <c r="AC186">
        <v>0.2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100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 t="s">
        <v>83</v>
      </c>
      <c r="B187" t="s">
        <v>24</v>
      </c>
      <c r="C187">
        <v>100</v>
      </c>
      <c r="D187">
        <v>13.7</v>
      </c>
      <c r="E187">
        <v>8</v>
      </c>
      <c r="F187">
        <v>8.4</v>
      </c>
      <c r="G187">
        <v>0.8</v>
      </c>
      <c r="H187">
        <v>6.2</v>
      </c>
      <c r="I187">
        <v>93.7</v>
      </c>
      <c r="J187">
        <v>0.4</v>
      </c>
      <c r="K187">
        <v>0</v>
      </c>
      <c r="L187">
        <v>0</v>
      </c>
      <c r="M187">
        <v>0.7</v>
      </c>
      <c r="N187">
        <v>0.6</v>
      </c>
      <c r="O187">
        <v>2.2000000000000002</v>
      </c>
      <c r="P187">
        <v>96.1</v>
      </c>
      <c r="Q187">
        <v>4.9000000000000004</v>
      </c>
      <c r="R187">
        <v>0</v>
      </c>
      <c r="S187">
        <v>1.8</v>
      </c>
      <c r="T187">
        <v>1</v>
      </c>
      <c r="U187">
        <v>0.6</v>
      </c>
      <c r="V187">
        <v>2.2999999999999998</v>
      </c>
      <c r="W187">
        <v>90.1</v>
      </c>
      <c r="X187">
        <v>1.7</v>
      </c>
      <c r="Y187">
        <v>0</v>
      </c>
      <c r="Z187">
        <v>1.2</v>
      </c>
      <c r="AA187">
        <v>0.5</v>
      </c>
      <c r="AB187">
        <v>19.2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 t="s">
        <v>83</v>
      </c>
      <c r="B188" t="s">
        <v>25</v>
      </c>
      <c r="C188">
        <v>100</v>
      </c>
      <c r="D188">
        <v>15.6</v>
      </c>
      <c r="E188">
        <v>9</v>
      </c>
      <c r="F188">
        <v>9.4</v>
      </c>
      <c r="G188">
        <v>1.4</v>
      </c>
      <c r="H188">
        <v>5.8</v>
      </c>
      <c r="I188">
        <v>89.3</v>
      </c>
      <c r="J188">
        <v>0.5</v>
      </c>
      <c r="K188">
        <v>0</v>
      </c>
      <c r="L188">
        <v>0</v>
      </c>
      <c r="M188">
        <v>0.5</v>
      </c>
      <c r="N188">
        <v>1.9</v>
      </c>
      <c r="O188">
        <v>1.3</v>
      </c>
      <c r="P188">
        <v>95.8</v>
      </c>
      <c r="Q188">
        <v>5.0999999999999996</v>
      </c>
      <c r="R188">
        <v>0.5</v>
      </c>
      <c r="S188">
        <v>0.6</v>
      </c>
      <c r="T188">
        <v>0.4</v>
      </c>
      <c r="U188">
        <v>2.2999999999999998</v>
      </c>
      <c r="V188">
        <v>1.5</v>
      </c>
      <c r="W188">
        <v>85.5</v>
      </c>
      <c r="X188">
        <v>0.5</v>
      </c>
      <c r="Y188">
        <v>0.3</v>
      </c>
      <c r="Z188">
        <v>0.3</v>
      </c>
      <c r="AA188">
        <v>0.6</v>
      </c>
      <c r="AB188">
        <v>20.2</v>
      </c>
      <c r="AC188">
        <v>0.3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100</v>
      </c>
    </row>
    <row r="189" spans="1:44" x14ac:dyDescent="0.2">
      <c r="A189" t="s">
        <v>83</v>
      </c>
      <c r="B189" t="s">
        <v>6</v>
      </c>
      <c r="C189">
        <v>100</v>
      </c>
      <c r="D189">
        <v>100</v>
      </c>
      <c r="E189">
        <v>100</v>
      </c>
      <c r="F189">
        <v>30.4</v>
      </c>
      <c r="G189">
        <v>5.7</v>
      </c>
      <c r="H189">
        <v>21.8</v>
      </c>
      <c r="I189">
        <v>81.900000000000006</v>
      </c>
      <c r="J189">
        <v>1.1000000000000001</v>
      </c>
      <c r="K189">
        <v>0</v>
      </c>
      <c r="L189">
        <v>0.7</v>
      </c>
      <c r="M189">
        <v>3.5</v>
      </c>
      <c r="N189">
        <v>4.9000000000000004</v>
      </c>
      <c r="O189">
        <v>9.1</v>
      </c>
      <c r="P189">
        <v>80.7</v>
      </c>
      <c r="Q189">
        <v>9.3000000000000007</v>
      </c>
      <c r="R189">
        <v>0</v>
      </c>
      <c r="S189">
        <v>1.9</v>
      </c>
      <c r="T189">
        <v>3.6</v>
      </c>
      <c r="U189">
        <v>5.3</v>
      </c>
      <c r="V189">
        <v>9.8000000000000007</v>
      </c>
      <c r="W189">
        <v>66.099999999999994</v>
      </c>
      <c r="X189">
        <v>15.5</v>
      </c>
      <c r="Y189">
        <v>1.9</v>
      </c>
      <c r="Z189">
        <v>3.4</v>
      </c>
      <c r="AA189">
        <v>2.1</v>
      </c>
      <c r="AB189">
        <v>73.099999999999994</v>
      </c>
      <c r="AC189">
        <v>1.9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31</v>
      </c>
      <c r="AN189">
        <v>0</v>
      </c>
      <c r="AO189">
        <v>0</v>
      </c>
      <c r="AP189">
        <v>0</v>
      </c>
      <c r="AQ189">
        <v>0</v>
      </c>
      <c r="AR189">
        <v>69</v>
      </c>
    </row>
    <row r="190" spans="1:44" x14ac:dyDescent="0.2">
      <c r="A190" t="s">
        <v>83</v>
      </c>
      <c r="B190" t="s">
        <v>8</v>
      </c>
      <c r="C190">
        <v>100</v>
      </c>
      <c r="D190">
        <v>100</v>
      </c>
      <c r="E190">
        <v>32.299999999999997</v>
      </c>
      <c r="F190">
        <v>100</v>
      </c>
      <c r="G190">
        <v>5.5</v>
      </c>
      <c r="H190">
        <v>18.399999999999999</v>
      </c>
      <c r="I190">
        <v>82.4</v>
      </c>
      <c r="J190">
        <v>1.2</v>
      </c>
      <c r="K190">
        <v>0</v>
      </c>
      <c r="L190">
        <v>0</v>
      </c>
      <c r="M190">
        <v>2.2000000000000002</v>
      </c>
      <c r="N190">
        <v>1.4</v>
      </c>
      <c r="O190">
        <v>7.2</v>
      </c>
      <c r="P190">
        <v>88.1</v>
      </c>
      <c r="Q190">
        <v>9.6999999999999993</v>
      </c>
      <c r="R190">
        <v>0</v>
      </c>
      <c r="S190">
        <v>2.8</v>
      </c>
      <c r="T190">
        <v>4.2</v>
      </c>
      <c r="U190">
        <v>2.5</v>
      </c>
      <c r="V190">
        <v>6.6</v>
      </c>
      <c r="W190">
        <v>72.5</v>
      </c>
      <c r="X190">
        <v>8.3000000000000007</v>
      </c>
      <c r="Y190">
        <v>2.2000000000000002</v>
      </c>
      <c r="Z190">
        <v>6.9</v>
      </c>
      <c r="AA190">
        <v>0.6</v>
      </c>
      <c r="AB190">
        <v>83.6</v>
      </c>
      <c r="AC190">
        <v>2.2000000000000002</v>
      </c>
      <c r="AD190">
        <v>0</v>
      </c>
      <c r="AE190">
        <v>0</v>
      </c>
      <c r="AF190">
        <v>70.5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29.5</v>
      </c>
    </row>
    <row r="191" spans="1:44" x14ac:dyDescent="0.2">
      <c r="A191" t="s">
        <v>83</v>
      </c>
      <c r="B191" t="s">
        <v>9</v>
      </c>
      <c r="C191">
        <v>100</v>
      </c>
      <c r="D191">
        <v>100</v>
      </c>
      <c r="E191">
        <v>61.1</v>
      </c>
      <c r="F191">
        <v>57.4</v>
      </c>
      <c r="G191">
        <v>5</v>
      </c>
      <c r="H191">
        <v>19.3</v>
      </c>
      <c r="I191">
        <v>81.3</v>
      </c>
      <c r="J191">
        <v>1.4</v>
      </c>
      <c r="K191">
        <v>0</v>
      </c>
      <c r="L191">
        <v>0.4</v>
      </c>
      <c r="M191">
        <v>2.1</v>
      </c>
      <c r="N191">
        <v>3.4</v>
      </c>
      <c r="O191">
        <v>7.9</v>
      </c>
      <c r="P191">
        <v>84.8</v>
      </c>
      <c r="Q191">
        <v>8.6999999999999993</v>
      </c>
      <c r="R191">
        <v>0</v>
      </c>
      <c r="S191">
        <v>2.8</v>
      </c>
      <c r="T191">
        <v>3.1</v>
      </c>
      <c r="U191">
        <v>3.6</v>
      </c>
      <c r="V191">
        <v>7.8</v>
      </c>
      <c r="W191">
        <v>68.900000000000006</v>
      </c>
      <c r="X191">
        <v>11.3</v>
      </c>
      <c r="Y191">
        <v>2.1</v>
      </c>
      <c r="Z191">
        <v>3.9</v>
      </c>
      <c r="AA191">
        <v>1.7</v>
      </c>
      <c r="AB191">
        <v>77.8</v>
      </c>
      <c r="AC191">
        <v>2.1</v>
      </c>
      <c r="AD191">
        <v>0</v>
      </c>
      <c r="AE191">
        <v>0</v>
      </c>
      <c r="AF191">
        <v>43.5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17.5</v>
      </c>
      <c r="AN191">
        <v>0</v>
      </c>
      <c r="AO191">
        <v>0</v>
      </c>
      <c r="AP191">
        <v>0</v>
      </c>
      <c r="AQ191">
        <v>0</v>
      </c>
      <c r="AR191">
        <v>39</v>
      </c>
    </row>
    <row r="192" spans="1:44" x14ac:dyDescent="0.2">
      <c r="A192" t="s">
        <v>83</v>
      </c>
      <c r="B192" t="s">
        <v>60</v>
      </c>
      <c r="C192">
        <v>100</v>
      </c>
      <c r="D192">
        <v>100</v>
      </c>
      <c r="E192">
        <v>100</v>
      </c>
      <c r="F192">
        <v>100</v>
      </c>
      <c r="G192">
        <v>8.6</v>
      </c>
      <c r="H192">
        <v>24.4</v>
      </c>
      <c r="I192">
        <v>86.8</v>
      </c>
      <c r="J192">
        <v>0</v>
      </c>
      <c r="K192">
        <v>0</v>
      </c>
      <c r="L192">
        <v>0</v>
      </c>
      <c r="M192">
        <v>6.3</v>
      </c>
      <c r="N192">
        <v>2</v>
      </c>
      <c r="O192">
        <v>9.8000000000000007</v>
      </c>
      <c r="P192">
        <v>82</v>
      </c>
      <c r="Q192">
        <v>13.8</v>
      </c>
      <c r="R192">
        <v>0</v>
      </c>
      <c r="S192">
        <v>0</v>
      </c>
      <c r="T192">
        <v>8.1</v>
      </c>
      <c r="U192">
        <v>5.9</v>
      </c>
      <c r="V192">
        <v>10.6</v>
      </c>
      <c r="W192">
        <v>71.099999999999994</v>
      </c>
      <c r="X192">
        <v>15.9</v>
      </c>
      <c r="Y192">
        <v>2</v>
      </c>
      <c r="Z192">
        <v>11.3</v>
      </c>
      <c r="AA192">
        <v>0</v>
      </c>
      <c r="AB192">
        <v>80.400000000000006</v>
      </c>
      <c r="AC192">
        <v>2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100</v>
      </c>
    </row>
    <row r="193" spans="1:44" x14ac:dyDescent="0.2">
      <c r="A193" t="s">
        <v>83</v>
      </c>
      <c r="B193" t="s">
        <v>55</v>
      </c>
      <c r="C193">
        <v>100</v>
      </c>
      <c r="D193">
        <v>100</v>
      </c>
      <c r="E193">
        <v>44.2</v>
      </c>
      <c r="F193">
        <v>77.8</v>
      </c>
      <c r="G193">
        <v>51.7</v>
      </c>
      <c r="H193">
        <v>36.5</v>
      </c>
      <c r="I193">
        <v>73.900000000000006</v>
      </c>
      <c r="J193">
        <v>0</v>
      </c>
      <c r="K193">
        <v>0</v>
      </c>
      <c r="L193">
        <v>0</v>
      </c>
      <c r="M193">
        <v>0</v>
      </c>
      <c r="N193">
        <v>30.6</v>
      </c>
      <c r="O193">
        <v>0</v>
      </c>
      <c r="P193">
        <v>69.400000000000006</v>
      </c>
      <c r="Q193">
        <v>21.3</v>
      </c>
      <c r="R193">
        <v>0</v>
      </c>
      <c r="S193">
        <v>0</v>
      </c>
      <c r="T193">
        <v>0</v>
      </c>
      <c r="U193">
        <v>22.6</v>
      </c>
      <c r="V193">
        <v>0</v>
      </c>
      <c r="W193">
        <v>51.3</v>
      </c>
      <c r="X193">
        <v>9</v>
      </c>
      <c r="Y193">
        <v>0</v>
      </c>
      <c r="Z193">
        <v>0</v>
      </c>
      <c r="AA193">
        <v>22.9</v>
      </c>
      <c r="AB193">
        <v>63.4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 t="s">
        <v>83</v>
      </c>
      <c r="B194" t="s">
        <v>10</v>
      </c>
      <c r="C194">
        <v>100</v>
      </c>
      <c r="D194">
        <v>100</v>
      </c>
      <c r="E194">
        <v>47.4</v>
      </c>
      <c r="F194">
        <v>42.8</v>
      </c>
      <c r="G194">
        <v>100</v>
      </c>
      <c r="H194">
        <v>28.5</v>
      </c>
      <c r="I194">
        <v>78.400000000000006</v>
      </c>
      <c r="J194">
        <v>0</v>
      </c>
      <c r="K194">
        <v>0</v>
      </c>
      <c r="L194">
        <v>0</v>
      </c>
      <c r="M194">
        <v>7.4</v>
      </c>
      <c r="N194">
        <v>0</v>
      </c>
      <c r="O194">
        <v>0</v>
      </c>
      <c r="P194">
        <v>92.6</v>
      </c>
      <c r="Q194">
        <v>8.6</v>
      </c>
      <c r="R194">
        <v>0</v>
      </c>
      <c r="S194">
        <v>7.9</v>
      </c>
      <c r="T194">
        <v>5.8</v>
      </c>
      <c r="U194">
        <v>0</v>
      </c>
      <c r="V194">
        <v>0</v>
      </c>
      <c r="W194">
        <v>72.599999999999994</v>
      </c>
      <c r="X194">
        <v>22.4</v>
      </c>
      <c r="Y194">
        <v>0</v>
      </c>
      <c r="Z194">
        <v>0</v>
      </c>
      <c r="AA194">
        <v>0</v>
      </c>
      <c r="AB194">
        <v>72.5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 t="s">
        <v>83</v>
      </c>
      <c r="B195" t="s">
        <v>11</v>
      </c>
      <c r="C195">
        <v>100</v>
      </c>
      <c r="D195">
        <v>100</v>
      </c>
      <c r="E195">
        <v>59.4</v>
      </c>
      <c r="F195">
        <v>55.8</v>
      </c>
      <c r="G195">
        <v>7.1</v>
      </c>
      <c r="H195">
        <v>19.2</v>
      </c>
      <c r="I195">
        <v>84.1</v>
      </c>
      <c r="J195">
        <v>1.3</v>
      </c>
      <c r="K195">
        <v>0</v>
      </c>
      <c r="L195">
        <v>0.4</v>
      </c>
      <c r="M195">
        <v>2</v>
      </c>
      <c r="N195">
        <v>4</v>
      </c>
      <c r="O195">
        <v>7.4</v>
      </c>
      <c r="P195">
        <v>84.9</v>
      </c>
      <c r="Q195">
        <v>8.5</v>
      </c>
      <c r="R195">
        <v>0</v>
      </c>
      <c r="S195">
        <v>3.3</v>
      </c>
      <c r="T195">
        <v>3</v>
      </c>
      <c r="U195">
        <v>4.0999999999999996</v>
      </c>
      <c r="V195">
        <v>7.6</v>
      </c>
      <c r="W195">
        <v>71.400000000000006</v>
      </c>
      <c r="X195">
        <v>12.3</v>
      </c>
      <c r="Y195">
        <v>2</v>
      </c>
      <c r="Z195">
        <v>3.8</v>
      </c>
      <c r="AA195">
        <v>2.2999999999999998</v>
      </c>
      <c r="AB195">
        <v>79.3</v>
      </c>
      <c r="AC195">
        <v>2</v>
      </c>
      <c r="AD195">
        <v>0</v>
      </c>
      <c r="AE195">
        <v>0</v>
      </c>
      <c r="AF195">
        <v>43.5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17.5</v>
      </c>
      <c r="AN195">
        <v>0</v>
      </c>
      <c r="AO195">
        <v>0</v>
      </c>
      <c r="AP195">
        <v>0</v>
      </c>
      <c r="AQ195">
        <v>0</v>
      </c>
      <c r="AR195">
        <v>39</v>
      </c>
    </row>
    <row r="196" spans="1:44" x14ac:dyDescent="0.2">
      <c r="A196" t="s">
        <v>26</v>
      </c>
      <c r="B196" t="s">
        <v>245</v>
      </c>
    </row>
    <row r="197" spans="1:44" x14ac:dyDescent="0.2">
      <c r="A197" t="s">
        <v>0</v>
      </c>
      <c r="C197" t="s">
        <v>1</v>
      </c>
      <c r="D197" t="s">
        <v>77</v>
      </c>
      <c r="E197" t="s">
        <v>6</v>
      </c>
      <c r="F197" t="s">
        <v>8</v>
      </c>
      <c r="G197" t="s">
        <v>10</v>
      </c>
      <c r="H197" t="s">
        <v>85</v>
      </c>
      <c r="I197" t="s">
        <v>217</v>
      </c>
      <c r="J197" t="s">
        <v>101</v>
      </c>
      <c r="K197" t="s">
        <v>173</v>
      </c>
      <c r="L197" t="s">
        <v>174</v>
      </c>
      <c r="M197" t="s">
        <v>175</v>
      </c>
      <c r="N197" t="s">
        <v>102</v>
      </c>
      <c r="O197" t="s">
        <v>218</v>
      </c>
      <c r="P197" t="s">
        <v>219</v>
      </c>
      <c r="Q197" t="s">
        <v>101</v>
      </c>
      <c r="R197" t="s">
        <v>173</v>
      </c>
      <c r="S197" t="s">
        <v>174</v>
      </c>
      <c r="T197" t="s">
        <v>175</v>
      </c>
      <c r="U197" t="s">
        <v>102</v>
      </c>
      <c r="V197" t="s">
        <v>218</v>
      </c>
      <c r="W197" t="s">
        <v>219</v>
      </c>
      <c r="X197" t="s">
        <v>220</v>
      </c>
      <c r="Y197" t="s">
        <v>221</v>
      </c>
      <c r="Z197" t="s">
        <v>222</v>
      </c>
      <c r="AA197" t="s">
        <v>223</v>
      </c>
      <c r="AB197" t="s">
        <v>241</v>
      </c>
      <c r="AC197" t="s">
        <v>225</v>
      </c>
      <c r="AD197" t="s">
        <v>226</v>
      </c>
      <c r="AE197" t="s">
        <v>227</v>
      </c>
      <c r="AF197" t="s">
        <v>228</v>
      </c>
      <c r="AG197" t="s">
        <v>229</v>
      </c>
      <c r="AH197" t="s">
        <v>230</v>
      </c>
      <c r="AI197" t="s">
        <v>231</v>
      </c>
      <c r="AJ197" t="s">
        <v>232</v>
      </c>
      <c r="AK197" t="s">
        <v>233</v>
      </c>
      <c r="AL197" t="s">
        <v>234</v>
      </c>
      <c r="AM197" t="s">
        <v>235</v>
      </c>
      <c r="AN197" t="s">
        <v>236</v>
      </c>
      <c r="AO197" t="s">
        <v>237</v>
      </c>
      <c r="AP197" t="s">
        <v>238</v>
      </c>
      <c r="AQ197" t="s">
        <v>239</v>
      </c>
      <c r="AR197" t="s">
        <v>240</v>
      </c>
    </row>
    <row r="198" spans="1:44" x14ac:dyDescent="0.2">
      <c r="A198" t="s">
        <v>2</v>
      </c>
      <c r="B198" t="s">
        <v>3</v>
      </c>
      <c r="C198">
        <v>8813</v>
      </c>
      <c r="D198">
        <v>1080</v>
      </c>
      <c r="E198">
        <v>624</v>
      </c>
      <c r="F198">
        <v>625</v>
      </c>
      <c r="G198">
        <v>59</v>
      </c>
      <c r="H198">
        <v>403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 t="s">
        <v>4</v>
      </c>
      <c r="B199" t="s">
        <v>5</v>
      </c>
      <c r="C199">
        <v>3018</v>
      </c>
      <c r="D199">
        <v>373</v>
      </c>
      <c r="E199">
        <v>218</v>
      </c>
      <c r="F199">
        <v>220</v>
      </c>
      <c r="G199">
        <v>24</v>
      </c>
      <c r="H199">
        <v>150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 t="s">
        <v>83</v>
      </c>
      <c r="B200" t="s">
        <v>14</v>
      </c>
      <c r="C200">
        <v>100</v>
      </c>
      <c r="D200">
        <v>12.9</v>
      </c>
      <c r="E200">
        <v>7.7</v>
      </c>
      <c r="F200">
        <v>7.3</v>
      </c>
      <c r="G200">
        <v>1.2</v>
      </c>
      <c r="H200">
        <v>5.8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 t="s">
        <v>83</v>
      </c>
      <c r="B201" t="s">
        <v>15</v>
      </c>
      <c r="C201">
        <v>100</v>
      </c>
      <c r="D201">
        <v>11.8</v>
      </c>
      <c r="E201">
        <v>6.7</v>
      </c>
      <c r="F201">
        <v>7.2</v>
      </c>
      <c r="G201">
        <v>0.4</v>
      </c>
      <c r="H201">
        <v>4.0999999999999996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 t="s">
        <v>83</v>
      </c>
      <c r="B202" t="s">
        <v>66</v>
      </c>
      <c r="C202">
        <v>100</v>
      </c>
      <c r="D202">
        <v>100</v>
      </c>
      <c r="E202">
        <v>62.3</v>
      </c>
      <c r="F202">
        <v>66</v>
      </c>
      <c r="G202">
        <v>8.6999999999999993</v>
      </c>
      <c r="H202">
        <v>25.4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 t="s">
        <v>83</v>
      </c>
      <c r="B203" t="s">
        <v>67</v>
      </c>
      <c r="C203">
        <v>100</v>
      </c>
      <c r="D203">
        <v>100</v>
      </c>
      <c r="E203">
        <v>56.5</v>
      </c>
      <c r="F203">
        <v>55.6</v>
      </c>
      <c r="G203">
        <v>5.4</v>
      </c>
      <c r="H203">
        <v>15.5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 t="s">
        <v>83</v>
      </c>
      <c r="B204" t="s">
        <v>69</v>
      </c>
      <c r="C204">
        <v>100</v>
      </c>
      <c r="D204">
        <v>8.1</v>
      </c>
      <c r="E204">
        <v>4.7</v>
      </c>
      <c r="F204">
        <v>4.0999999999999996</v>
      </c>
      <c r="G204">
        <v>0.7</v>
      </c>
      <c r="H204">
        <v>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 t="s">
        <v>83</v>
      </c>
      <c r="B205" t="s">
        <v>16</v>
      </c>
      <c r="C205">
        <v>100</v>
      </c>
      <c r="D205">
        <v>9.6</v>
      </c>
      <c r="E205">
        <v>5.6</v>
      </c>
      <c r="F205">
        <v>4.8</v>
      </c>
      <c r="G205">
        <v>0.5</v>
      </c>
      <c r="H205">
        <v>3.8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 t="s">
        <v>83</v>
      </c>
      <c r="B206" t="s">
        <v>17</v>
      </c>
      <c r="C206">
        <v>100</v>
      </c>
      <c r="D206">
        <v>14.7</v>
      </c>
      <c r="E206">
        <v>8.6</v>
      </c>
      <c r="F206">
        <v>9.1999999999999993</v>
      </c>
      <c r="G206">
        <v>1.2</v>
      </c>
      <c r="H206">
        <v>6.3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 t="s">
        <v>83</v>
      </c>
      <c r="B207" t="s">
        <v>70</v>
      </c>
      <c r="C207">
        <v>100</v>
      </c>
      <c r="D207">
        <v>14.5</v>
      </c>
      <c r="E207">
        <v>8.6999999999999993</v>
      </c>
      <c r="F207">
        <v>8.1999999999999993</v>
      </c>
      <c r="G207">
        <v>0.8</v>
      </c>
      <c r="H207">
        <v>5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 t="s">
        <v>83</v>
      </c>
      <c r="B208" t="s">
        <v>18</v>
      </c>
      <c r="C208">
        <v>100</v>
      </c>
      <c r="D208">
        <v>11.5</v>
      </c>
      <c r="E208">
        <v>6.9</v>
      </c>
      <c r="F208">
        <v>6.1</v>
      </c>
      <c r="G208">
        <v>0.8</v>
      </c>
      <c r="H208">
        <v>4.5999999999999996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 t="s">
        <v>83</v>
      </c>
      <c r="B209" t="s">
        <v>19</v>
      </c>
      <c r="C209">
        <v>100</v>
      </c>
      <c r="D209">
        <v>11.4</v>
      </c>
      <c r="E209">
        <v>6.2</v>
      </c>
      <c r="F209">
        <v>7.1</v>
      </c>
      <c r="G209">
        <v>0.7</v>
      </c>
      <c r="H209">
        <v>4.9000000000000004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 t="s">
        <v>83</v>
      </c>
      <c r="B210" t="s">
        <v>20</v>
      </c>
      <c r="C210">
        <v>100</v>
      </c>
      <c r="D210">
        <v>16.899999999999999</v>
      </c>
      <c r="E210">
        <v>9.3000000000000007</v>
      </c>
      <c r="F210">
        <v>11.8</v>
      </c>
      <c r="G210">
        <v>1</v>
      </c>
      <c r="H210">
        <v>6.5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 t="s">
        <v>83</v>
      </c>
      <c r="B211" t="s">
        <v>1</v>
      </c>
      <c r="C211">
        <v>100</v>
      </c>
      <c r="D211">
        <v>12.4</v>
      </c>
      <c r="E211">
        <v>7.2</v>
      </c>
      <c r="F211">
        <v>7.3</v>
      </c>
      <c r="G211">
        <v>0.8</v>
      </c>
      <c r="H211">
        <v>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 t="s">
        <v>83</v>
      </c>
      <c r="B212" t="s">
        <v>21</v>
      </c>
      <c r="C212">
        <v>100</v>
      </c>
      <c r="D212">
        <v>7.4</v>
      </c>
      <c r="E212">
        <v>4.5999999999999996</v>
      </c>
      <c r="F212">
        <v>3.6</v>
      </c>
      <c r="G212">
        <v>0.8</v>
      </c>
      <c r="H212">
        <v>4.0999999999999996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 t="s">
        <v>83</v>
      </c>
      <c r="B213" t="s">
        <v>22</v>
      </c>
      <c r="C213">
        <v>100</v>
      </c>
      <c r="D213">
        <v>10.8</v>
      </c>
      <c r="E213">
        <v>7.1</v>
      </c>
      <c r="F213">
        <v>4.9000000000000004</v>
      </c>
      <c r="G213">
        <v>0.6</v>
      </c>
      <c r="H213">
        <v>4.7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 t="s">
        <v>83</v>
      </c>
      <c r="B214" t="s">
        <v>23</v>
      </c>
      <c r="C214">
        <v>100</v>
      </c>
      <c r="D214">
        <v>11.9</v>
      </c>
      <c r="E214">
        <v>6.8</v>
      </c>
      <c r="F214">
        <v>7.3</v>
      </c>
      <c r="G214">
        <v>0.7</v>
      </c>
      <c r="H214">
        <v>4.5999999999999996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 t="s">
        <v>83</v>
      </c>
      <c r="B215" t="s">
        <v>24</v>
      </c>
      <c r="C215">
        <v>100</v>
      </c>
      <c r="D215">
        <v>14.2</v>
      </c>
      <c r="E215">
        <v>8</v>
      </c>
      <c r="F215">
        <v>8.8000000000000007</v>
      </c>
      <c r="G215">
        <v>0.9</v>
      </c>
      <c r="H215">
        <v>5.6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 t="s">
        <v>83</v>
      </c>
      <c r="B216" t="s">
        <v>25</v>
      </c>
      <c r="C216">
        <v>100</v>
      </c>
      <c r="D216">
        <v>19.7</v>
      </c>
      <c r="E216">
        <v>10.5</v>
      </c>
      <c r="F216">
        <v>13.6</v>
      </c>
      <c r="G216">
        <v>1</v>
      </c>
      <c r="H216">
        <v>6.2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 t="s">
        <v>83</v>
      </c>
      <c r="B217" t="s">
        <v>6</v>
      </c>
      <c r="C217">
        <v>100</v>
      </c>
      <c r="D217">
        <v>100</v>
      </c>
      <c r="E217">
        <v>100</v>
      </c>
      <c r="F217">
        <v>32.4</v>
      </c>
      <c r="G217">
        <v>6.1</v>
      </c>
      <c r="H217">
        <v>19.899999999999999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 t="s">
        <v>83</v>
      </c>
      <c r="B218" t="s">
        <v>8</v>
      </c>
      <c r="C218">
        <v>100</v>
      </c>
      <c r="D218">
        <v>100</v>
      </c>
      <c r="E218">
        <v>32.1</v>
      </c>
      <c r="F218">
        <v>100</v>
      </c>
      <c r="G218">
        <v>5.7</v>
      </c>
      <c r="H218">
        <v>19.399999999999999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 t="s">
        <v>83</v>
      </c>
      <c r="B219" t="s">
        <v>9</v>
      </c>
      <c r="C219">
        <v>100</v>
      </c>
      <c r="D219">
        <v>100</v>
      </c>
      <c r="E219">
        <v>59.3</v>
      </c>
      <c r="F219">
        <v>59.9</v>
      </c>
      <c r="G219">
        <v>5</v>
      </c>
      <c r="H219">
        <v>18.899999999999999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 t="s">
        <v>83</v>
      </c>
      <c r="B220" t="s">
        <v>60</v>
      </c>
      <c r="C220">
        <v>100</v>
      </c>
      <c r="D220">
        <v>100</v>
      </c>
      <c r="E220">
        <v>100</v>
      </c>
      <c r="F220">
        <v>100</v>
      </c>
      <c r="G220">
        <v>10.7</v>
      </c>
      <c r="H220">
        <v>23.6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 t="s">
        <v>83</v>
      </c>
      <c r="B221" t="s">
        <v>55</v>
      </c>
      <c r="C221">
        <v>100</v>
      </c>
      <c r="D221">
        <v>100</v>
      </c>
      <c r="E221">
        <v>46.4</v>
      </c>
      <c r="F221">
        <v>79.3</v>
      </c>
      <c r="G221">
        <v>59</v>
      </c>
      <c r="H221">
        <v>39.200000000000003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 t="s">
        <v>83</v>
      </c>
      <c r="B222" t="s">
        <v>10</v>
      </c>
      <c r="C222">
        <v>100</v>
      </c>
      <c r="D222">
        <v>100</v>
      </c>
      <c r="E222">
        <v>55.8</v>
      </c>
      <c r="F222">
        <v>52.2</v>
      </c>
      <c r="G222">
        <v>100</v>
      </c>
      <c r="H222">
        <v>31.7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 t="s">
        <v>83</v>
      </c>
      <c r="B223" t="s">
        <v>11</v>
      </c>
      <c r="C223">
        <v>100</v>
      </c>
      <c r="D223">
        <v>100</v>
      </c>
      <c r="E223">
        <v>58.3</v>
      </c>
      <c r="F223">
        <v>58.8</v>
      </c>
      <c r="G223">
        <v>6.4</v>
      </c>
      <c r="H223">
        <v>18.600000000000001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 t="s">
        <v>26</v>
      </c>
      <c r="B224" t="s">
        <v>246</v>
      </c>
    </row>
    <row r="225" spans="1:44" x14ac:dyDescent="0.2">
      <c r="A225" t="s">
        <v>0</v>
      </c>
      <c r="C225" t="s">
        <v>1</v>
      </c>
      <c r="D225" t="s">
        <v>77</v>
      </c>
      <c r="E225" t="s">
        <v>6</v>
      </c>
      <c r="F225" t="s">
        <v>8</v>
      </c>
      <c r="G225" t="s">
        <v>10</v>
      </c>
      <c r="H225" t="s">
        <v>85</v>
      </c>
      <c r="I225" t="s">
        <v>217</v>
      </c>
      <c r="J225" t="s">
        <v>101</v>
      </c>
      <c r="K225" t="s">
        <v>173</v>
      </c>
      <c r="L225" t="s">
        <v>174</v>
      </c>
      <c r="M225" t="s">
        <v>175</v>
      </c>
      <c r="N225" t="s">
        <v>102</v>
      </c>
      <c r="O225" t="s">
        <v>218</v>
      </c>
      <c r="P225" t="s">
        <v>219</v>
      </c>
      <c r="Q225" t="s">
        <v>101</v>
      </c>
      <c r="R225" t="s">
        <v>173</v>
      </c>
      <c r="S225" t="s">
        <v>174</v>
      </c>
      <c r="T225" t="s">
        <v>175</v>
      </c>
      <c r="U225" t="s">
        <v>102</v>
      </c>
      <c r="V225" t="s">
        <v>218</v>
      </c>
      <c r="W225" t="s">
        <v>219</v>
      </c>
      <c r="X225" t="s">
        <v>220</v>
      </c>
      <c r="Y225" t="s">
        <v>221</v>
      </c>
      <c r="Z225" t="s">
        <v>222</v>
      </c>
      <c r="AA225" t="s">
        <v>223</v>
      </c>
      <c r="AB225" t="s">
        <v>241</v>
      </c>
      <c r="AC225" t="s">
        <v>225</v>
      </c>
      <c r="AD225" t="s">
        <v>226</v>
      </c>
      <c r="AE225" t="s">
        <v>227</v>
      </c>
      <c r="AF225" t="s">
        <v>228</v>
      </c>
      <c r="AG225" t="s">
        <v>229</v>
      </c>
      <c r="AH225" t="s">
        <v>230</v>
      </c>
      <c r="AI225" t="s">
        <v>231</v>
      </c>
      <c r="AJ225" t="s">
        <v>232</v>
      </c>
      <c r="AK225" t="s">
        <v>233</v>
      </c>
      <c r="AL225" t="s">
        <v>234</v>
      </c>
      <c r="AM225" t="s">
        <v>235</v>
      </c>
      <c r="AN225" t="s">
        <v>236</v>
      </c>
      <c r="AO225" t="s">
        <v>237</v>
      </c>
      <c r="AP225" t="s">
        <v>238</v>
      </c>
      <c r="AQ225" t="s">
        <v>239</v>
      </c>
      <c r="AR225" t="s">
        <v>240</v>
      </c>
    </row>
    <row r="226" spans="1:44" x14ac:dyDescent="0.2">
      <c r="A226" t="s">
        <v>2</v>
      </c>
      <c r="B226" t="s">
        <v>3</v>
      </c>
      <c r="C226">
        <v>9207</v>
      </c>
      <c r="D226">
        <v>1030</v>
      </c>
      <c r="E226">
        <v>596</v>
      </c>
      <c r="F226">
        <v>572</v>
      </c>
      <c r="G226">
        <v>70</v>
      </c>
      <c r="H226">
        <v>550</v>
      </c>
      <c r="I226">
        <v>3479</v>
      </c>
      <c r="J226">
        <v>10</v>
      </c>
      <c r="K226">
        <v>1</v>
      </c>
      <c r="L226">
        <v>4</v>
      </c>
      <c r="M226">
        <v>7</v>
      </c>
      <c r="N226">
        <v>20</v>
      </c>
      <c r="O226">
        <v>40</v>
      </c>
      <c r="P226">
        <v>3397</v>
      </c>
      <c r="Q226">
        <v>164</v>
      </c>
      <c r="R226">
        <v>16</v>
      </c>
      <c r="S226">
        <v>39</v>
      </c>
      <c r="T226">
        <v>16</v>
      </c>
      <c r="U226">
        <v>28</v>
      </c>
      <c r="V226">
        <v>46</v>
      </c>
      <c r="W226">
        <v>3397</v>
      </c>
      <c r="X226">
        <v>29</v>
      </c>
      <c r="Y226">
        <v>8</v>
      </c>
      <c r="Z226">
        <v>19</v>
      </c>
      <c r="AA226">
        <v>10</v>
      </c>
      <c r="AB226">
        <v>555</v>
      </c>
      <c r="AC226">
        <v>8</v>
      </c>
      <c r="AD226">
        <v>0</v>
      </c>
      <c r="AE226">
        <v>0</v>
      </c>
      <c r="AF226">
        <v>1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1</v>
      </c>
      <c r="AN226">
        <v>0</v>
      </c>
      <c r="AO226">
        <v>1</v>
      </c>
      <c r="AP226">
        <v>0</v>
      </c>
      <c r="AQ226">
        <v>0</v>
      </c>
      <c r="AR226">
        <v>5</v>
      </c>
    </row>
    <row r="227" spans="1:44" x14ac:dyDescent="0.2">
      <c r="A227" t="s">
        <v>4</v>
      </c>
      <c r="B227" t="s">
        <v>5</v>
      </c>
      <c r="C227">
        <v>3057</v>
      </c>
      <c r="D227">
        <v>344</v>
      </c>
      <c r="E227">
        <v>203</v>
      </c>
      <c r="F227">
        <v>184</v>
      </c>
      <c r="G227">
        <v>27</v>
      </c>
      <c r="H227">
        <v>194</v>
      </c>
      <c r="I227">
        <v>2901</v>
      </c>
      <c r="J227">
        <v>12</v>
      </c>
      <c r="K227">
        <v>1</v>
      </c>
      <c r="L227">
        <v>3</v>
      </c>
      <c r="M227">
        <v>8</v>
      </c>
      <c r="N227">
        <v>23</v>
      </c>
      <c r="O227">
        <v>38</v>
      </c>
      <c r="P227">
        <v>2816</v>
      </c>
      <c r="Q227">
        <v>147</v>
      </c>
      <c r="R227">
        <v>17</v>
      </c>
      <c r="S227">
        <v>36</v>
      </c>
      <c r="T227">
        <v>17</v>
      </c>
      <c r="U227">
        <v>33</v>
      </c>
      <c r="V227">
        <v>43</v>
      </c>
      <c r="W227">
        <v>2816</v>
      </c>
      <c r="X227">
        <v>28</v>
      </c>
      <c r="Y227">
        <v>6</v>
      </c>
      <c r="Z227">
        <v>19</v>
      </c>
      <c r="AA227">
        <v>8</v>
      </c>
      <c r="AB227">
        <v>505</v>
      </c>
      <c r="AC227">
        <v>6</v>
      </c>
      <c r="AD227">
        <v>0</v>
      </c>
      <c r="AE227">
        <v>0</v>
      </c>
      <c r="AF227">
        <v>1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1</v>
      </c>
      <c r="AN227">
        <v>0</v>
      </c>
      <c r="AO227">
        <v>1</v>
      </c>
      <c r="AP227">
        <v>0</v>
      </c>
      <c r="AQ227">
        <v>0</v>
      </c>
      <c r="AR227">
        <v>3</v>
      </c>
    </row>
    <row r="228" spans="1:44" x14ac:dyDescent="0.2">
      <c r="A228" t="s">
        <v>83</v>
      </c>
      <c r="B228" t="s">
        <v>14</v>
      </c>
      <c r="C228">
        <v>100</v>
      </c>
      <c r="D228">
        <v>11.7</v>
      </c>
      <c r="E228">
        <v>6.6</v>
      </c>
      <c r="F228">
        <v>6.2</v>
      </c>
      <c r="G228">
        <v>1.5</v>
      </c>
      <c r="H228">
        <v>7.4</v>
      </c>
      <c r="I228">
        <v>94.7</v>
      </c>
      <c r="J228">
        <v>0.6</v>
      </c>
      <c r="K228">
        <v>0.1</v>
      </c>
      <c r="L228">
        <v>0.1</v>
      </c>
      <c r="M228">
        <v>0.4</v>
      </c>
      <c r="N228">
        <v>0.5</v>
      </c>
      <c r="O228">
        <v>1.2</v>
      </c>
      <c r="P228">
        <v>97</v>
      </c>
      <c r="Q228">
        <v>5.4</v>
      </c>
      <c r="R228">
        <v>0.6</v>
      </c>
      <c r="S228">
        <v>1.5</v>
      </c>
      <c r="T228">
        <v>0.8</v>
      </c>
      <c r="U228">
        <v>0.7</v>
      </c>
      <c r="V228">
        <v>1.5</v>
      </c>
      <c r="W228">
        <v>91.9</v>
      </c>
      <c r="X228">
        <v>0.7</v>
      </c>
      <c r="Y228">
        <v>0.1</v>
      </c>
      <c r="Z228">
        <v>0.6</v>
      </c>
      <c r="AA228">
        <v>0.2</v>
      </c>
      <c r="AB228">
        <v>17.8</v>
      </c>
      <c r="AC228">
        <v>0.1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46.3</v>
      </c>
      <c r="AN228">
        <v>0</v>
      </c>
      <c r="AO228">
        <v>0</v>
      </c>
      <c r="AP228">
        <v>0</v>
      </c>
      <c r="AQ228">
        <v>0</v>
      </c>
      <c r="AR228">
        <v>53.7</v>
      </c>
    </row>
    <row r="229" spans="1:44" x14ac:dyDescent="0.2">
      <c r="A229" t="s">
        <v>83</v>
      </c>
      <c r="B229" t="s">
        <v>15</v>
      </c>
      <c r="C229">
        <v>100</v>
      </c>
      <c r="D229">
        <v>10.8</v>
      </c>
      <c r="E229">
        <v>6.7</v>
      </c>
      <c r="F229">
        <v>5.8</v>
      </c>
      <c r="G229">
        <v>0.3</v>
      </c>
      <c r="H229">
        <v>5.4</v>
      </c>
      <c r="I229">
        <v>95.1</v>
      </c>
      <c r="J229">
        <v>0.2</v>
      </c>
      <c r="K229">
        <v>0</v>
      </c>
      <c r="L229">
        <v>0.1</v>
      </c>
      <c r="M229">
        <v>0.2</v>
      </c>
      <c r="N229">
        <v>1.1000000000000001</v>
      </c>
      <c r="O229">
        <v>1.4</v>
      </c>
      <c r="P229">
        <v>97.1</v>
      </c>
      <c r="Q229">
        <v>4.3</v>
      </c>
      <c r="R229">
        <v>0.5</v>
      </c>
      <c r="S229">
        <v>0.8</v>
      </c>
      <c r="T229">
        <v>0.3</v>
      </c>
      <c r="U229">
        <v>1.5</v>
      </c>
      <c r="V229">
        <v>1.4</v>
      </c>
      <c r="W229">
        <v>92.3</v>
      </c>
      <c r="X229">
        <v>1.1000000000000001</v>
      </c>
      <c r="Y229">
        <v>0.3</v>
      </c>
      <c r="Z229">
        <v>0.6</v>
      </c>
      <c r="AA229">
        <v>0.3</v>
      </c>
      <c r="AB229">
        <v>15.3</v>
      </c>
      <c r="AC229">
        <v>0.3</v>
      </c>
      <c r="AD229">
        <v>0</v>
      </c>
      <c r="AE229">
        <v>0</v>
      </c>
      <c r="AF229">
        <v>27.7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23.1</v>
      </c>
      <c r="AP229">
        <v>0</v>
      </c>
      <c r="AQ229">
        <v>0</v>
      </c>
      <c r="AR229">
        <v>49.2</v>
      </c>
    </row>
    <row r="230" spans="1:44" x14ac:dyDescent="0.2">
      <c r="A230" t="s">
        <v>83</v>
      </c>
      <c r="B230" t="s">
        <v>66</v>
      </c>
      <c r="C230">
        <v>100</v>
      </c>
      <c r="D230">
        <v>100</v>
      </c>
      <c r="E230">
        <v>55.1</v>
      </c>
      <c r="F230">
        <v>55.7</v>
      </c>
      <c r="G230">
        <v>15.1</v>
      </c>
      <c r="H230">
        <v>29.5</v>
      </c>
      <c r="I230">
        <v>78.900000000000006</v>
      </c>
      <c r="J230">
        <v>6.4</v>
      </c>
      <c r="K230">
        <v>0</v>
      </c>
      <c r="L230">
        <v>0</v>
      </c>
      <c r="M230">
        <v>1.1000000000000001</v>
      </c>
      <c r="N230">
        <v>1.8</v>
      </c>
      <c r="O230">
        <v>6.1</v>
      </c>
      <c r="P230">
        <v>84.6</v>
      </c>
      <c r="Q230">
        <v>26.2</v>
      </c>
      <c r="R230">
        <v>0</v>
      </c>
      <c r="S230">
        <v>6.2</v>
      </c>
      <c r="T230">
        <v>2.2999999999999998</v>
      </c>
      <c r="U230">
        <v>5.3</v>
      </c>
      <c r="V230">
        <v>6.4</v>
      </c>
      <c r="W230">
        <v>66.8</v>
      </c>
      <c r="X230">
        <v>12.2</v>
      </c>
      <c r="Y230">
        <v>0</v>
      </c>
      <c r="Z230">
        <v>7.3</v>
      </c>
      <c r="AA230">
        <v>2.7</v>
      </c>
      <c r="AB230">
        <v>92.6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 t="s">
        <v>83</v>
      </c>
      <c r="B231" t="s">
        <v>67</v>
      </c>
      <c r="C231">
        <v>100</v>
      </c>
      <c r="D231">
        <v>100</v>
      </c>
      <c r="E231">
        <v>60.6</v>
      </c>
      <c r="F231">
        <v>52.6</v>
      </c>
      <c r="G231">
        <v>5.2</v>
      </c>
      <c r="H231">
        <v>16.100000000000001</v>
      </c>
      <c r="I231">
        <v>80.900000000000006</v>
      </c>
      <c r="J231">
        <v>0.4</v>
      </c>
      <c r="K231">
        <v>0</v>
      </c>
      <c r="L231">
        <v>0.2</v>
      </c>
      <c r="M231">
        <v>0.8</v>
      </c>
      <c r="N231">
        <v>3.6</v>
      </c>
      <c r="O231">
        <v>6.9</v>
      </c>
      <c r="P231">
        <v>88.1</v>
      </c>
      <c r="Q231">
        <v>6.6</v>
      </c>
      <c r="R231">
        <v>1.5</v>
      </c>
      <c r="S231">
        <v>4.3</v>
      </c>
      <c r="T231">
        <v>2.2000000000000002</v>
      </c>
      <c r="U231">
        <v>3.5</v>
      </c>
      <c r="V231">
        <v>6.1</v>
      </c>
      <c r="W231">
        <v>71.2</v>
      </c>
      <c r="X231">
        <v>6.5</v>
      </c>
      <c r="Y231">
        <v>2.2999999999999998</v>
      </c>
      <c r="Z231">
        <v>4.0999999999999996</v>
      </c>
      <c r="AA231">
        <v>1.8</v>
      </c>
      <c r="AB231">
        <v>82.1</v>
      </c>
      <c r="AC231">
        <v>2.2999999999999998</v>
      </c>
      <c r="AD231">
        <v>0</v>
      </c>
      <c r="AE231">
        <v>0</v>
      </c>
      <c r="AF231">
        <v>22.3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9</v>
      </c>
      <c r="AN231">
        <v>0</v>
      </c>
      <c r="AO231">
        <v>18.600000000000001</v>
      </c>
      <c r="AP231">
        <v>0</v>
      </c>
      <c r="AQ231">
        <v>0</v>
      </c>
      <c r="AR231">
        <v>50</v>
      </c>
    </row>
    <row r="232" spans="1:44" x14ac:dyDescent="0.2">
      <c r="A232" t="s">
        <v>83</v>
      </c>
      <c r="B232" t="s">
        <v>69</v>
      </c>
      <c r="C232">
        <v>100</v>
      </c>
      <c r="D232">
        <v>7</v>
      </c>
      <c r="E232">
        <v>4.3</v>
      </c>
      <c r="F232">
        <v>3.2</v>
      </c>
      <c r="G232">
        <v>0.9</v>
      </c>
      <c r="H232">
        <v>4.3</v>
      </c>
      <c r="I232">
        <v>100.1</v>
      </c>
      <c r="J232">
        <v>0.3</v>
      </c>
      <c r="K232">
        <v>0</v>
      </c>
      <c r="L232">
        <v>0.1</v>
      </c>
      <c r="M232">
        <v>0</v>
      </c>
      <c r="N232">
        <v>0.4</v>
      </c>
      <c r="O232">
        <v>1</v>
      </c>
      <c r="P232">
        <v>98.2</v>
      </c>
      <c r="Q232">
        <v>3.5</v>
      </c>
      <c r="R232">
        <v>0.4</v>
      </c>
      <c r="S232">
        <v>0.5</v>
      </c>
      <c r="T232">
        <v>0.2</v>
      </c>
      <c r="U232">
        <v>0.7</v>
      </c>
      <c r="V232">
        <v>1.2</v>
      </c>
      <c r="W232">
        <v>98.3</v>
      </c>
      <c r="X232">
        <v>0.8</v>
      </c>
      <c r="Y232">
        <v>0.3</v>
      </c>
      <c r="Z232">
        <v>0.2</v>
      </c>
      <c r="AA232">
        <v>0.1</v>
      </c>
      <c r="AB232">
        <v>12.4</v>
      </c>
      <c r="AC232">
        <v>0.3</v>
      </c>
      <c r="AD232">
        <v>0</v>
      </c>
      <c r="AE232">
        <v>0</v>
      </c>
      <c r="AF232">
        <v>57.6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42.4</v>
      </c>
    </row>
    <row r="233" spans="1:44" x14ac:dyDescent="0.2">
      <c r="A233" t="s">
        <v>83</v>
      </c>
      <c r="B233" t="s">
        <v>16</v>
      </c>
      <c r="C233">
        <v>100</v>
      </c>
      <c r="D233">
        <v>9.3000000000000007</v>
      </c>
      <c r="E233">
        <v>5.9</v>
      </c>
      <c r="F233">
        <v>3.8</v>
      </c>
      <c r="G233">
        <v>0.9</v>
      </c>
      <c r="H233">
        <v>5.6</v>
      </c>
      <c r="I233">
        <v>91.4</v>
      </c>
      <c r="J233">
        <v>0.2</v>
      </c>
      <c r="K233">
        <v>0.2</v>
      </c>
      <c r="L233">
        <v>0.2</v>
      </c>
      <c r="M233">
        <v>0.3</v>
      </c>
      <c r="N233">
        <v>0.2</v>
      </c>
      <c r="O233">
        <v>0.3</v>
      </c>
      <c r="P233">
        <v>98.7</v>
      </c>
      <c r="Q233">
        <v>3.7</v>
      </c>
      <c r="R233">
        <v>1.2</v>
      </c>
      <c r="S233">
        <v>1</v>
      </c>
      <c r="T233">
        <v>0.6</v>
      </c>
      <c r="U233">
        <v>0.6</v>
      </c>
      <c r="V233">
        <v>0.3</v>
      </c>
      <c r="W233">
        <v>90.2</v>
      </c>
      <c r="X233">
        <v>0.7</v>
      </c>
      <c r="Y233">
        <v>0.2</v>
      </c>
      <c r="Z233">
        <v>0.2</v>
      </c>
      <c r="AA233">
        <v>0</v>
      </c>
      <c r="AB233">
        <v>13.2</v>
      </c>
      <c r="AC233">
        <v>0.2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100</v>
      </c>
    </row>
    <row r="234" spans="1:44" x14ac:dyDescent="0.2">
      <c r="A234" t="s">
        <v>83</v>
      </c>
      <c r="B234" t="s">
        <v>17</v>
      </c>
      <c r="C234">
        <v>100</v>
      </c>
      <c r="D234">
        <v>13.2</v>
      </c>
      <c r="E234">
        <v>6.7</v>
      </c>
      <c r="F234">
        <v>7.8</v>
      </c>
      <c r="G234">
        <v>0.6</v>
      </c>
      <c r="H234">
        <v>8.1999999999999993</v>
      </c>
      <c r="I234">
        <v>88.9</v>
      </c>
      <c r="J234">
        <v>0</v>
      </c>
      <c r="K234">
        <v>0</v>
      </c>
      <c r="L234">
        <v>0.3</v>
      </c>
      <c r="M234">
        <v>0.6</v>
      </c>
      <c r="N234">
        <v>2.6</v>
      </c>
      <c r="O234">
        <v>2.4</v>
      </c>
      <c r="P234">
        <v>94.2</v>
      </c>
      <c r="Q234">
        <v>4</v>
      </c>
      <c r="R234">
        <v>0.4</v>
      </c>
      <c r="S234">
        <v>1.5</v>
      </c>
      <c r="T234">
        <v>1.1000000000000001</v>
      </c>
      <c r="U234">
        <v>2.5</v>
      </c>
      <c r="V234">
        <v>2.2999999999999998</v>
      </c>
      <c r="W234">
        <v>83.8</v>
      </c>
      <c r="X234">
        <v>0.3</v>
      </c>
      <c r="Y234">
        <v>0</v>
      </c>
      <c r="Z234">
        <v>0.8</v>
      </c>
      <c r="AA234">
        <v>0.4</v>
      </c>
      <c r="AB234">
        <v>18.5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 t="s">
        <v>83</v>
      </c>
      <c r="B235" t="s">
        <v>70</v>
      </c>
      <c r="C235">
        <v>100</v>
      </c>
      <c r="D235">
        <v>14</v>
      </c>
      <c r="E235">
        <v>8.4</v>
      </c>
      <c r="F235">
        <v>7.6</v>
      </c>
      <c r="G235">
        <v>1.3</v>
      </c>
      <c r="H235">
        <v>7.2</v>
      </c>
      <c r="I235">
        <v>94.6</v>
      </c>
      <c r="J235">
        <v>0.4</v>
      </c>
      <c r="K235">
        <v>0</v>
      </c>
      <c r="L235">
        <v>0</v>
      </c>
      <c r="M235">
        <v>0.6</v>
      </c>
      <c r="N235">
        <v>0.6</v>
      </c>
      <c r="O235">
        <v>1.8</v>
      </c>
      <c r="P235">
        <v>96.6</v>
      </c>
      <c r="Q235">
        <v>6.3</v>
      </c>
      <c r="R235">
        <v>0.6</v>
      </c>
      <c r="S235">
        <v>1.5</v>
      </c>
      <c r="T235">
        <v>0.5</v>
      </c>
      <c r="U235">
        <v>0.9</v>
      </c>
      <c r="V235">
        <v>1.8</v>
      </c>
      <c r="W235">
        <v>91.4</v>
      </c>
      <c r="X235">
        <v>2.2000000000000002</v>
      </c>
      <c r="Y235">
        <v>0.3</v>
      </c>
      <c r="Z235">
        <v>1.1000000000000001</v>
      </c>
      <c r="AA235">
        <v>0.3</v>
      </c>
      <c r="AB235">
        <v>18.600000000000001</v>
      </c>
      <c r="AC235">
        <v>0.3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29.1</v>
      </c>
      <c r="AN235">
        <v>0</v>
      </c>
      <c r="AO235">
        <v>60.3</v>
      </c>
      <c r="AP235">
        <v>0</v>
      </c>
      <c r="AQ235">
        <v>0</v>
      </c>
      <c r="AR235">
        <v>10.6</v>
      </c>
    </row>
    <row r="236" spans="1:44" x14ac:dyDescent="0.2">
      <c r="A236" t="s">
        <v>83</v>
      </c>
      <c r="B236" t="s">
        <v>18</v>
      </c>
      <c r="C236">
        <v>100</v>
      </c>
      <c r="D236">
        <v>10.8</v>
      </c>
      <c r="E236">
        <v>6.5</v>
      </c>
      <c r="F236">
        <v>5.3</v>
      </c>
      <c r="G236">
        <v>1</v>
      </c>
      <c r="H236">
        <v>5.9</v>
      </c>
      <c r="I236">
        <v>95.7</v>
      </c>
      <c r="J236">
        <v>0.3</v>
      </c>
      <c r="K236">
        <v>0</v>
      </c>
      <c r="L236">
        <v>0.1</v>
      </c>
      <c r="M236">
        <v>0.4</v>
      </c>
      <c r="N236">
        <v>0.8</v>
      </c>
      <c r="O236">
        <v>1.3</v>
      </c>
      <c r="P236">
        <v>97.1</v>
      </c>
      <c r="Q236">
        <v>4.5</v>
      </c>
      <c r="R236">
        <v>0.6</v>
      </c>
      <c r="S236">
        <v>0.9</v>
      </c>
      <c r="T236">
        <v>0.7</v>
      </c>
      <c r="U236">
        <v>1.1000000000000001</v>
      </c>
      <c r="V236">
        <v>1.3</v>
      </c>
      <c r="W236">
        <v>92.9</v>
      </c>
      <c r="X236">
        <v>1.1000000000000001</v>
      </c>
      <c r="Y236">
        <v>0.3</v>
      </c>
      <c r="Z236">
        <v>0.5</v>
      </c>
      <c r="AA236">
        <v>0.2</v>
      </c>
      <c r="AB236">
        <v>15.8</v>
      </c>
      <c r="AC236">
        <v>0.3</v>
      </c>
      <c r="AD236">
        <v>0</v>
      </c>
      <c r="AE236">
        <v>0</v>
      </c>
      <c r="AF236">
        <v>25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10.1</v>
      </c>
      <c r="AN236">
        <v>0</v>
      </c>
      <c r="AO236">
        <v>20.9</v>
      </c>
      <c r="AP236">
        <v>0</v>
      </c>
      <c r="AQ236">
        <v>0</v>
      </c>
      <c r="AR236">
        <v>44.1</v>
      </c>
    </row>
    <row r="237" spans="1:44" x14ac:dyDescent="0.2">
      <c r="A237" t="s">
        <v>83</v>
      </c>
      <c r="B237" t="s">
        <v>19</v>
      </c>
      <c r="C237">
        <v>100</v>
      </c>
      <c r="D237">
        <v>9.4</v>
      </c>
      <c r="E237">
        <v>5</v>
      </c>
      <c r="F237">
        <v>5.3</v>
      </c>
      <c r="G237">
        <v>0.7</v>
      </c>
      <c r="H237">
        <v>6.6</v>
      </c>
      <c r="I237">
        <v>89.7</v>
      </c>
      <c r="J237">
        <v>0</v>
      </c>
      <c r="K237">
        <v>0.3</v>
      </c>
      <c r="L237">
        <v>0</v>
      </c>
      <c r="M237">
        <v>0</v>
      </c>
      <c r="N237">
        <v>0.9</v>
      </c>
      <c r="O237">
        <v>1.3</v>
      </c>
      <c r="P237">
        <v>97.5</v>
      </c>
      <c r="Q237">
        <v>3.7</v>
      </c>
      <c r="R237">
        <v>0.8</v>
      </c>
      <c r="S237">
        <v>1.6</v>
      </c>
      <c r="T237">
        <v>0.2</v>
      </c>
      <c r="U237">
        <v>1.2</v>
      </c>
      <c r="V237">
        <v>1.4</v>
      </c>
      <c r="W237">
        <v>87.4</v>
      </c>
      <c r="X237">
        <v>0.6</v>
      </c>
      <c r="Y237">
        <v>0</v>
      </c>
      <c r="Z237">
        <v>0.5</v>
      </c>
      <c r="AA237">
        <v>0.1</v>
      </c>
      <c r="AB237">
        <v>13.3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 t="s">
        <v>83</v>
      </c>
      <c r="B238" t="s">
        <v>20</v>
      </c>
      <c r="C238">
        <v>100</v>
      </c>
      <c r="D238">
        <v>15</v>
      </c>
      <c r="E238">
        <v>8.9</v>
      </c>
      <c r="F238">
        <v>9.3000000000000007</v>
      </c>
      <c r="G238">
        <v>0.7</v>
      </c>
      <c r="H238">
        <v>7.6</v>
      </c>
      <c r="I238">
        <v>97.5</v>
      </c>
      <c r="J238">
        <v>1.2</v>
      </c>
      <c r="K238">
        <v>0</v>
      </c>
      <c r="L238">
        <v>0</v>
      </c>
      <c r="M238">
        <v>0.2</v>
      </c>
      <c r="N238">
        <v>0.6</v>
      </c>
      <c r="O238">
        <v>1.3</v>
      </c>
      <c r="P238">
        <v>96.7</v>
      </c>
      <c r="Q238">
        <v>7.2</v>
      </c>
      <c r="R238">
        <v>0</v>
      </c>
      <c r="S238">
        <v>1.6</v>
      </c>
      <c r="T238">
        <v>0.6</v>
      </c>
      <c r="U238">
        <v>0.9</v>
      </c>
      <c r="V238">
        <v>1.9</v>
      </c>
      <c r="W238">
        <v>94.2</v>
      </c>
      <c r="X238">
        <v>0.7</v>
      </c>
      <c r="Y238">
        <v>0.1</v>
      </c>
      <c r="Z238">
        <v>1.2</v>
      </c>
      <c r="AA238">
        <v>0.6</v>
      </c>
      <c r="AB238">
        <v>22.5</v>
      </c>
      <c r="AC238">
        <v>0.1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100</v>
      </c>
    </row>
    <row r="239" spans="1:44" x14ac:dyDescent="0.2">
      <c r="A239" t="s">
        <v>83</v>
      </c>
      <c r="B239" t="s">
        <v>1</v>
      </c>
      <c r="C239">
        <v>100</v>
      </c>
      <c r="D239">
        <v>11.2</v>
      </c>
      <c r="E239">
        <v>6.6</v>
      </c>
      <c r="F239">
        <v>6</v>
      </c>
      <c r="G239">
        <v>0.9</v>
      </c>
      <c r="H239">
        <v>6.4</v>
      </c>
      <c r="I239">
        <v>94.9</v>
      </c>
      <c r="J239">
        <v>0.4</v>
      </c>
      <c r="K239">
        <v>0</v>
      </c>
      <c r="L239">
        <v>0.1</v>
      </c>
      <c r="M239">
        <v>0.3</v>
      </c>
      <c r="N239">
        <v>0.8</v>
      </c>
      <c r="O239">
        <v>1.3</v>
      </c>
      <c r="P239">
        <v>97.1</v>
      </c>
      <c r="Q239">
        <v>4.8</v>
      </c>
      <c r="R239">
        <v>0.6</v>
      </c>
      <c r="S239">
        <v>1.2</v>
      </c>
      <c r="T239">
        <v>0.6</v>
      </c>
      <c r="U239">
        <v>1.1000000000000001</v>
      </c>
      <c r="V239">
        <v>1.4</v>
      </c>
      <c r="W239">
        <v>92.1</v>
      </c>
      <c r="X239">
        <v>0.9</v>
      </c>
      <c r="Y239">
        <v>0.2</v>
      </c>
      <c r="Z239">
        <v>0.6</v>
      </c>
      <c r="AA239">
        <v>0.3</v>
      </c>
      <c r="AB239">
        <v>16.5</v>
      </c>
      <c r="AC239">
        <v>0.2</v>
      </c>
      <c r="AD239">
        <v>0</v>
      </c>
      <c r="AE239">
        <v>0</v>
      </c>
      <c r="AF239">
        <v>22.3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9</v>
      </c>
      <c r="AN239">
        <v>0</v>
      </c>
      <c r="AO239">
        <v>18.600000000000001</v>
      </c>
      <c r="AP239">
        <v>0</v>
      </c>
      <c r="AQ239">
        <v>0</v>
      </c>
      <c r="AR239">
        <v>50</v>
      </c>
    </row>
    <row r="240" spans="1:44" x14ac:dyDescent="0.2">
      <c r="A240" t="s">
        <v>83</v>
      </c>
      <c r="B240" t="s">
        <v>21</v>
      </c>
      <c r="C240">
        <v>100</v>
      </c>
      <c r="D240">
        <v>8.6</v>
      </c>
      <c r="E240">
        <v>5.9</v>
      </c>
      <c r="F240">
        <v>3.3</v>
      </c>
      <c r="G240">
        <v>1.1000000000000001</v>
      </c>
      <c r="H240">
        <v>7.1</v>
      </c>
      <c r="I240">
        <v>95.5</v>
      </c>
      <c r="J240">
        <v>0</v>
      </c>
      <c r="K240">
        <v>0</v>
      </c>
      <c r="L240">
        <v>0.1</v>
      </c>
      <c r="M240">
        <v>0</v>
      </c>
      <c r="N240">
        <v>0.5</v>
      </c>
      <c r="O240">
        <v>1</v>
      </c>
      <c r="P240">
        <v>98.5</v>
      </c>
      <c r="Q240">
        <v>5.0999999999999996</v>
      </c>
      <c r="R240">
        <v>1</v>
      </c>
      <c r="S240">
        <v>1</v>
      </c>
      <c r="T240">
        <v>0.4</v>
      </c>
      <c r="U240">
        <v>0.4</v>
      </c>
      <c r="V240">
        <v>0.9</v>
      </c>
      <c r="W240">
        <v>94.1</v>
      </c>
      <c r="X240">
        <v>1.8</v>
      </c>
      <c r="Y240">
        <v>0.1</v>
      </c>
      <c r="Z240">
        <v>0.3</v>
      </c>
      <c r="AA240">
        <v>0</v>
      </c>
      <c r="AB240">
        <v>15.2</v>
      </c>
      <c r="AC240">
        <v>0.1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100</v>
      </c>
    </row>
    <row r="241" spans="1:44" x14ac:dyDescent="0.2">
      <c r="A241" t="s">
        <v>83</v>
      </c>
      <c r="B241" t="s">
        <v>22</v>
      </c>
      <c r="C241">
        <v>100</v>
      </c>
      <c r="D241">
        <v>10</v>
      </c>
      <c r="E241">
        <v>5.4</v>
      </c>
      <c r="F241">
        <v>5.0999999999999996</v>
      </c>
      <c r="G241">
        <v>0.7</v>
      </c>
      <c r="H241">
        <v>5</v>
      </c>
      <c r="I241">
        <v>97.6</v>
      </c>
      <c r="J241">
        <v>0.7</v>
      </c>
      <c r="K241">
        <v>0</v>
      </c>
      <c r="L241">
        <v>0.2</v>
      </c>
      <c r="M241">
        <v>0.7</v>
      </c>
      <c r="N241">
        <v>0.1</v>
      </c>
      <c r="O241">
        <v>1.2</v>
      </c>
      <c r="P241">
        <v>97.1</v>
      </c>
      <c r="Q241">
        <v>3.7</v>
      </c>
      <c r="R241">
        <v>0.5</v>
      </c>
      <c r="S241">
        <v>0.5</v>
      </c>
      <c r="T241">
        <v>0.9</v>
      </c>
      <c r="U241">
        <v>0.1</v>
      </c>
      <c r="V241">
        <v>1.3</v>
      </c>
      <c r="W241">
        <v>94.7</v>
      </c>
      <c r="X241">
        <v>0.8</v>
      </c>
      <c r="Y241">
        <v>0.2</v>
      </c>
      <c r="Z241">
        <v>0.4</v>
      </c>
      <c r="AA241">
        <v>0.2</v>
      </c>
      <c r="AB241">
        <v>14.1</v>
      </c>
      <c r="AC241">
        <v>0.2</v>
      </c>
      <c r="AD241">
        <v>0</v>
      </c>
      <c r="AE241">
        <v>0</v>
      </c>
      <c r="AF241">
        <v>100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 t="s">
        <v>83</v>
      </c>
      <c r="B242" t="s">
        <v>23</v>
      </c>
      <c r="C242">
        <v>100</v>
      </c>
      <c r="D242">
        <v>11.3</v>
      </c>
      <c r="E242">
        <v>5.9</v>
      </c>
      <c r="F242">
        <v>6.7</v>
      </c>
      <c r="G242">
        <v>0.8</v>
      </c>
      <c r="H242">
        <v>6.3</v>
      </c>
      <c r="I242">
        <v>95.5</v>
      </c>
      <c r="J242">
        <v>0.5</v>
      </c>
      <c r="K242">
        <v>0.2</v>
      </c>
      <c r="L242">
        <v>0.2</v>
      </c>
      <c r="M242">
        <v>0</v>
      </c>
      <c r="N242">
        <v>1.3</v>
      </c>
      <c r="O242">
        <v>1.2</v>
      </c>
      <c r="P242">
        <v>96.6</v>
      </c>
      <c r="Q242">
        <v>4.7</v>
      </c>
      <c r="R242">
        <v>0.5</v>
      </c>
      <c r="S242">
        <v>2.2000000000000002</v>
      </c>
      <c r="T242">
        <v>0.4</v>
      </c>
      <c r="U242">
        <v>1.9</v>
      </c>
      <c r="V242">
        <v>1.4</v>
      </c>
      <c r="W242">
        <v>92.3</v>
      </c>
      <c r="X242">
        <v>0.5</v>
      </c>
      <c r="Y242">
        <v>0.2</v>
      </c>
      <c r="Z242">
        <v>1.1000000000000001</v>
      </c>
      <c r="AA242">
        <v>0.6</v>
      </c>
      <c r="AB242">
        <v>16.399999999999999</v>
      </c>
      <c r="AC242">
        <v>0.2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31.4</v>
      </c>
      <c r="AN242">
        <v>0</v>
      </c>
      <c r="AO242">
        <v>0</v>
      </c>
      <c r="AP242">
        <v>0</v>
      </c>
      <c r="AQ242">
        <v>0</v>
      </c>
      <c r="AR242">
        <v>68.599999999999994</v>
      </c>
    </row>
    <row r="243" spans="1:44" x14ac:dyDescent="0.2">
      <c r="A243" t="s">
        <v>83</v>
      </c>
      <c r="B243" t="s">
        <v>24</v>
      </c>
      <c r="C243">
        <v>100</v>
      </c>
      <c r="D243">
        <v>12.4</v>
      </c>
      <c r="E243">
        <v>7.1</v>
      </c>
      <c r="F243">
        <v>7.3</v>
      </c>
      <c r="G243">
        <v>0.6</v>
      </c>
      <c r="H243">
        <v>6.6</v>
      </c>
      <c r="I243">
        <v>93.1</v>
      </c>
      <c r="J243">
        <v>0.2</v>
      </c>
      <c r="K243">
        <v>0</v>
      </c>
      <c r="L243">
        <v>0</v>
      </c>
      <c r="M243">
        <v>0.4</v>
      </c>
      <c r="N243">
        <v>1.4</v>
      </c>
      <c r="O243">
        <v>1.9</v>
      </c>
      <c r="P243">
        <v>96</v>
      </c>
      <c r="Q243">
        <v>5.5</v>
      </c>
      <c r="R243">
        <v>0.5</v>
      </c>
      <c r="S243">
        <v>1.3</v>
      </c>
      <c r="T243">
        <v>0.7</v>
      </c>
      <c r="U243">
        <v>1.6</v>
      </c>
      <c r="V243">
        <v>1.9</v>
      </c>
      <c r="W243">
        <v>89.4</v>
      </c>
      <c r="X243">
        <v>1.1000000000000001</v>
      </c>
      <c r="Y243">
        <v>0.2</v>
      </c>
      <c r="Z243">
        <v>0.9</v>
      </c>
      <c r="AA243">
        <v>0.2</v>
      </c>
      <c r="AB243">
        <v>19</v>
      </c>
      <c r="AC243">
        <v>0.2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85</v>
      </c>
      <c r="AP243">
        <v>0</v>
      </c>
      <c r="AQ243">
        <v>0</v>
      </c>
      <c r="AR243">
        <v>15</v>
      </c>
    </row>
    <row r="244" spans="1:44" x14ac:dyDescent="0.2">
      <c r="A244" t="s">
        <v>83</v>
      </c>
      <c r="B244" t="s">
        <v>25</v>
      </c>
      <c r="C244">
        <v>100</v>
      </c>
      <c r="D244">
        <v>15.5</v>
      </c>
      <c r="E244">
        <v>9.9</v>
      </c>
      <c r="F244">
        <v>8.6</v>
      </c>
      <c r="G244">
        <v>1.3</v>
      </c>
      <c r="H244">
        <v>6.9</v>
      </c>
      <c r="I244">
        <v>91.4</v>
      </c>
      <c r="J244">
        <v>0.8</v>
      </c>
      <c r="K244">
        <v>0</v>
      </c>
      <c r="L244">
        <v>0</v>
      </c>
      <c r="M244">
        <v>0.2</v>
      </c>
      <c r="N244">
        <v>0.9</v>
      </c>
      <c r="O244">
        <v>1.1000000000000001</v>
      </c>
      <c r="P244">
        <v>97.1</v>
      </c>
      <c r="Q244">
        <v>5.3</v>
      </c>
      <c r="R244">
        <v>0.2</v>
      </c>
      <c r="S244">
        <v>0.9</v>
      </c>
      <c r="T244">
        <v>0.6</v>
      </c>
      <c r="U244">
        <v>1.6</v>
      </c>
      <c r="V244">
        <v>1.6</v>
      </c>
      <c r="W244">
        <v>88.7</v>
      </c>
      <c r="X244">
        <v>0.2</v>
      </c>
      <c r="Y244">
        <v>0.1</v>
      </c>
      <c r="Z244">
        <v>0.5</v>
      </c>
      <c r="AA244">
        <v>0.3</v>
      </c>
      <c r="AB244">
        <v>19.2</v>
      </c>
      <c r="AC244">
        <v>0.1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100</v>
      </c>
    </row>
    <row r="245" spans="1:44" x14ac:dyDescent="0.2">
      <c r="A245" t="s">
        <v>83</v>
      </c>
      <c r="B245" t="s">
        <v>6</v>
      </c>
      <c r="C245">
        <v>100</v>
      </c>
      <c r="D245">
        <v>100</v>
      </c>
      <c r="E245">
        <v>100</v>
      </c>
      <c r="F245">
        <v>27</v>
      </c>
      <c r="G245">
        <v>5.4</v>
      </c>
      <c r="H245">
        <v>24.2</v>
      </c>
      <c r="I245">
        <v>73.099999999999994</v>
      </c>
      <c r="J245">
        <v>1.2</v>
      </c>
      <c r="K245">
        <v>0</v>
      </c>
      <c r="L245">
        <v>0.3</v>
      </c>
      <c r="M245">
        <v>1.6</v>
      </c>
      <c r="N245">
        <v>3.1</v>
      </c>
      <c r="O245">
        <v>6.9</v>
      </c>
      <c r="P245">
        <v>86.9</v>
      </c>
      <c r="Q245">
        <v>14.6</v>
      </c>
      <c r="R245">
        <v>1.4</v>
      </c>
      <c r="S245">
        <v>5.2</v>
      </c>
      <c r="T245">
        <v>2.7</v>
      </c>
      <c r="U245">
        <v>4.2</v>
      </c>
      <c r="V245">
        <v>6.4</v>
      </c>
      <c r="W245">
        <v>63.5</v>
      </c>
      <c r="X245">
        <v>11.3</v>
      </c>
      <c r="Y245">
        <v>2.1</v>
      </c>
      <c r="Z245">
        <v>2.1</v>
      </c>
      <c r="AA245">
        <v>1.4</v>
      </c>
      <c r="AB245">
        <v>81.3</v>
      </c>
      <c r="AC245">
        <v>2.1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12.1</v>
      </c>
      <c r="AN245">
        <v>0</v>
      </c>
      <c r="AO245">
        <v>25</v>
      </c>
      <c r="AP245">
        <v>0</v>
      </c>
      <c r="AQ245">
        <v>0</v>
      </c>
      <c r="AR245">
        <v>62.9</v>
      </c>
    </row>
    <row r="246" spans="1:44" x14ac:dyDescent="0.2">
      <c r="A246" t="s">
        <v>83</v>
      </c>
      <c r="B246" t="s">
        <v>8</v>
      </c>
      <c r="C246">
        <v>100</v>
      </c>
      <c r="D246">
        <v>100</v>
      </c>
      <c r="E246">
        <v>29.9</v>
      </c>
      <c r="F246">
        <v>100</v>
      </c>
      <c r="G246">
        <v>5.5</v>
      </c>
      <c r="H246">
        <v>17.600000000000001</v>
      </c>
      <c r="I246">
        <v>82.6</v>
      </c>
      <c r="J246">
        <v>3.2</v>
      </c>
      <c r="K246">
        <v>0</v>
      </c>
      <c r="L246">
        <v>0</v>
      </c>
      <c r="M246">
        <v>0.9</v>
      </c>
      <c r="N246">
        <v>2.2999999999999998</v>
      </c>
      <c r="O246">
        <v>6.8</v>
      </c>
      <c r="P246">
        <v>86.8</v>
      </c>
      <c r="Q246">
        <v>10.5</v>
      </c>
      <c r="R246">
        <v>0.5</v>
      </c>
      <c r="S246">
        <v>4.3</v>
      </c>
      <c r="T246">
        <v>3.2</v>
      </c>
      <c r="U246">
        <v>4.5</v>
      </c>
      <c r="V246">
        <v>5.9</v>
      </c>
      <c r="W246">
        <v>71.599999999999994</v>
      </c>
      <c r="X246">
        <v>5.5</v>
      </c>
      <c r="Y246">
        <v>1.3</v>
      </c>
      <c r="Z246">
        <v>9.3000000000000007</v>
      </c>
      <c r="AA246">
        <v>2.4</v>
      </c>
      <c r="AB246">
        <v>84.9</v>
      </c>
      <c r="AC246">
        <v>1.3</v>
      </c>
      <c r="AD246">
        <v>0</v>
      </c>
      <c r="AE246">
        <v>0</v>
      </c>
      <c r="AF246">
        <v>53.1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46.9</v>
      </c>
    </row>
    <row r="247" spans="1:44" x14ac:dyDescent="0.2">
      <c r="A247" t="s">
        <v>83</v>
      </c>
      <c r="B247" t="s">
        <v>9</v>
      </c>
      <c r="C247">
        <v>100</v>
      </c>
      <c r="D247">
        <v>100</v>
      </c>
      <c r="E247">
        <v>61.2</v>
      </c>
      <c r="F247">
        <v>55.4</v>
      </c>
      <c r="G247">
        <v>5.3</v>
      </c>
      <c r="H247">
        <v>20.100000000000001</v>
      </c>
      <c r="I247">
        <v>79.400000000000006</v>
      </c>
      <c r="J247">
        <v>2.1</v>
      </c>
      <c r="K247">
        <v>0</v>
      </c>
      <c r="L247">
        <v>0.2</v>
      </c>
      <c r="M247">
        <v>0.9</v>
      </c>
      <c r="N247">
        <v>2.9</v>
      </c>
      <c r="O247">
        <v>6.8</v>
      </c>
      <c r="P247">
        <v>87.1</v>
      </c>
      <c r="Q247">
        <v>12.5</v>
      </c>
      <c r="R247">
        <v>1.2</v>
      </c>
      <c r="S247">
        <v>4.8</v>
      </c>
      <c r="T247">
        <v>2.2999999999999998</v>
      </c>
      <c r="U247">
        <v>3.9</v>
      </c>
      <c r="V247">
        <v>6.2</v>
      </c>
      <c r="W247">
        <v>69.099999999999994</v>
      </c>
      <c r="X247">
        <v>7.8</v>
      </c>
      <c r="Y247">
        <v>1.7</v>
      </c>
      <c r="Z247">
        <v>5.2</v>
      </c>
      <c r="AA247">
        <v>1.9</v>
      </c>
      <c r="AB247">
        <v>84.9</v>
      </c>
      <c r="AC247">
        <v>1.7</v>
      </c>
      <c r="AD247">
        <v>0</v>
      </c>
      <c r="AE247">
        <v>0</v>
      </c>
      <c r="AF247">
        <v>22.3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9</v>
      </c>
      <c r="AN247">
        <v>0</v>
      </c>
      <c r="AO247">
        <v>18.600000000000001</v>
      </c>
      <c r="AP247">
        <v>0</v>
      </c>
      <c r="AQ247">
        <v>0</v>
      </c>
      <c r="AR247">
        <v>50</v>
      </c>
    </row>
    <row r="248" spans="1:44" x14ac:dyDescent="0.2">
      <c r="A248" t="s">
        <v>83</v>
      </c>
      <c r="B248" t="s">
        <v>60</v>
      </c>
      <c r="C248">
        <v>100</v>
      </c>
      <c r="D248">
        <v>100</v>
      </c>
      <c r="E248">
        <v>100</v>
      </c>
      <c r="F248">
        <v>100</v>
      </c>
      <c r="G248">
        <v>6.5</v>
      </c>
      <c r="H248">
        <v>26.8</v>
      </c>
      <c r="I248">
        <v>66.8</v>
      </c>
      <c r="J248">
        <v>2.7</v>
      </c>
      <c r="K248">
        <v>0</v>
      </c>
      <c r="L248">
        <v>0</v>
      </c>
      <c r="M248">
        <v>3.9</v>
      </c>
      <c r="N248">
        <v>1.2</v>
      </c>
      <c r="O248">
        <v>7.3</v>
      </c>
      <c r="P248">
        <v>85</v>
      </c>
      <c r="Q248">
        <v>13.6</v>
      </c>
      <c r="R248">
        <v>0</v>
      </c>
      <c r="S248">
        <v>5</v>
      </c>
      <c r="T248">
        <v>6.9</v>
      </c>
      <c r="U248">
        <v>7.4</v>
      </c>
      <c r="V248">
        <v>5.9</v>
      </c>
      <c r="W248">
        <v>56.8</v>
      </c>
      <c r="X248">
        <v>12.8</v>
      </c>
      <c r="Y248">
        <v>1.7</v>
      </c>
      <c r="Z248">
        <v>7.8</v>
      </c>
      <c r="AA248">
        <v>2.1</v>
      </c>
      <c r="AB248">
        <v>71.7</v>
      </c>
      <c r="AC248">
        <v>1.7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100</v>
      </c>
    </row>
    <row r="249" spans="1:44" x14ac:dyDescent="0.2">
      <c r="A249" t="s">
        <v>83</v>
      </c>
      <c r="B249" t="s">
        <v>55</v>
      </c>
      <c r="C249">
        <v>100</v>
      </c>
      <c r="D249">
        <v>100</v>
      </c>
      <c r="E249">
        <v>49.4</v>
      </c>
      <c r="F249">
        <v>61.4</v>
      </c>
      <c r="G249">
        <v>45</v>
      </c>
      <c r="H249">
        <v>37.200000000000003</v>
      </c>
      <c r="I249">
        <v>36.700000000000003</v>
      </c>
      <c r="J249">
        <v>0</v>
      </c>
      <c r="K249">
        <v>0</v>
      </c>
      <c r="L249">
        <v>0</v>
      </c>
      <c r="M249">
        <v>0</v>
      </c>
      <c r="N249">
        <v>26.3</v>
      </c>
      <c r="O249">
        <v>0</v>
      </c>
      <c r="P249">
        <v>73.7</v>
      </c>
      <c r="Q249">
        <v>49.9</v>
      </c>
      <c r="R249">
        <v>0</v>
      </c>
      <c r="S249">
        <v>0</v>
      </c>
      <c r="T249">
        <v>0</v>
      </c>
      <c r="U249">
        <v>9.6</v>
      </c>
      <c r="V249">
        <v>0</v>
      </c>
      <c r="W249">
        <v>27.1</v>
      </c>
      <c r="X249">
        <v>3.8</v>
      </c>
      <c r="Y249">
        <v>4.2</v>
      </c>
      <c r="Z249">
        <v>4.2</v>
      </c>
      <c r="AA249">
        <v>9.8000000000000007</v>
      </c>
      <c r="AB249">
        <v>68.8</v>
      </c>
      <c r="AC249">
        <v>4.2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100</v>
      </c>
    </row>
    <row r="250" spans="1:44" x14ac:dyDescent="0.2">
      <c r="A250" t="s">
        <v>83</v>
      </c>
      <c r="B250" t="s">
        <v>10</v>
      </c>
      <c r="C250">
        <v>100</v>
      </c>
      <c r="D250">
        <v>100</v>
      </c>
      <c r="E250">
        <v>40.299999999999997</v>
      </c>
      <c r="F250">
        <v>37.299999999999997</v>
      </c>
      <c r="G250">
        <v>100</v>
      </c>
      <c r="H250">
        <v>18</v>
      </c>
      <c r="I250">
        <v>104.2</v>
      </c>
      <c r="J250">
        <v>0</v>
      </c>
      <c r="K250">
        <v>0</v>
      </c>
      <c r="L250">
        <v>0</v>
      </c>
      <c r="M250">
        <v>2.1</v>
      </c>
      <c r="N250">
        <v>0</v>
      </c>
      <c r="O250">
        <v>2.1</v>
      </c>
      <c r="P250">
        <v>95.8</v>
      </c>
      <c r="Q250">
        <v>3.2</v>
      </c>
      <c r="R250">
        <v>0</v>
      </c>
      <c r="S250">
        <v>6.3</v>
      </c>
      <c r="T250">
        <v>3.3</v>
      </c>
      <c r="U250">
        <v>0</v>
      </c>
      <c r="V250">
        <v>2.2000000000000002</v>
      </c>
      <c r="W250">
        <v>99.8</v>
      </c>
      <c r="X250">
        <v>17.2</v>
      </c>
      <c r="Y250">
        <v>0</v>
      </c>
      <c r="Z250">
        <v>4.8</v>
      </c>
      <c r="AA250">
        <v>0</v>
      </c>
      <c r="AB250">
        <v>92.9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 t="s">
        <v>83</v>
      </c>
      <c r="B251" t="s">
        <v>11</v>
      </c>
      <c r="C251">
        <v>100</v>
      </c>
      <c r="D251">
        <v>100</v>
      </c>
      <c r="E251">
        <v>59.1</v>
      </c>
      <c r="F251">
        <v>53.4</v>
      </c>
      <c r="G251">
        <v>7.9</v>
      </c>
      <c r="H251">
        <v>19.8</v>
      </c>
      <c r="I251">
        <v>80.400000000000006</v>
      </c>
      <c r="J251">
        <v>2</v>
      </c>
      <c r="K251">
        <v>0</v>
      </c>
      <c r="L251">
        <v>0.2</v>
      </c>
      <c r="M251">
        <v>0.9</v>
      </c>
      <c r="N251">
        <v>3.1</v>
      </c>
      <c r="O251">
        <v>6.7</v>
      </c>
      <c r="P251">
        <v>87.1</v>
      </c>
      <c r="Q251">
        <v>12.1</v>
      </c>
      <c r="R251">
        <v>1.1000000000000001</v>
      </c>
      <c r="S251">
        <v>4.8</v>
      </c>
      <c r="T251">
        <v>2.2000000000000002</v>
      </c>
      <c r="U251">
        <v>4</v>
      </c>
      <c r="V251">
        <v>6.2</v>
      </c>
      <c r="W251">
        <v>70</v>
      </c>
      <c r="X251">
        <v>8.1</v>
      </c>
      <c r="Y251">
        <v>1.6</v>
      </c>
      <c r="Z251">
        <v>5</v>
      </c>
      <c r="AA251">
        <v>2.1</v>
      </c>
      <c r="AB251">
        <v>85</v>
      </c>
      <c r="AC251">
        <v>1.6</v>
      </c>
      <c r="AD251">
        <v>0</v>
      </c>
      <c r="AE251">
        <v>0</v>
      </c>
      <c r="AF251">
        <v>22.3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9</v>
      </c>
      <c r="AN251">
        <v>0</v>
      </c>
      <c r="AO251">
        <v>18.600000000000001</v>
      </c>
      <c r="AP251">
        <v>0</v>
      </c>
      <c r="AQ251">
        <v>0</v>
      </c>
      <c r="AR251">
        <v>50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H287"/>
  <sheetViews>
    <sheetView topLeftCell="A236" workbookViewId="0">
      <selection activeCell="E18" sqref="E18"/>
    </sheetView>
  </sheetViews>
  <sheetFormatPr defaultRowHeight="12.75" x14ac:dyDescent="0.2"/>
  <cols>
    <col min="2" max="2" width="33.5703125" bestFit="1" customWidth="1"/>
  </cols>
  <sheetData>
    <row r="1" spans="1:8" x14ac:dyDescent="0.2">
      <c r="A1" t="s">
        <v>0</v>
      </c>
      <c r="C1" t="s">
        <v>1</v>
      </c>
      <c r="D1" t="s">
        <v>11</v>
      </c>
      <c r="E1" t="s">
        <v>6</v>
      </c>
      <c r="F1" t="s">
        <v>8</v>
      </c>
      <c r="G1" t="s">
        <v>10</v>
      </c>
      <c r="H1" t="s">
        <v>85</v>
      </c>
    </row>
    <row r="2" spans="1:8" x14ac:dyDescent="0.2">
      <c r="A2" t="s">
        <v>2</v>
      </c>
      <c r="B2" t="s">
        <v>3</v>
      </c>
      <c r="C2">
        <v>208639</v>
      </c>
      <c r="D2">
        <v>36986</v>
      </c>
      <c r="E2">
        <v>23267</v>
      </c>
      <c r="F2">
        <v>21023</v>
      </c>
      <c r="G2">
        <v>2983</v>
      </c>
      <c r="H2">
        <v>1605</v>
      </c>
    </row>
    <row r="3" spans="1:8" x14ac:dyDescent="0.2">
      <c r="A3" t="s">
        <v>4</v>
      </c>
      <c r="B3" t="s">
        <v>5</v>
      </c>
      <c r="C3">
        <v>2650</v>
      </c>
      <c r="D3">
        <v>569</v>
      </c>
      <c r="E3">
        <v>358</v>
      </c>
      <c r="F3">
        <v>346</v>
      </c>
      <c r="G3">
        <v>54</v>
      </c>
      <c r="H3">
        <v>152</v>
      </c>
    </row>
    <row r="4" spans="1:8" x14ac:dyDescent="0.2">
      <c r="A4" t="s">
        <v>7</v>
      </c>
      <c r="B4" t="s">
        <v>27</v>
      </c>
      <c r="C4">
        <v>12</v>
      </c>
      <c r="D4">
        <v>11</v>
      </c>
      <c r="E4">
        <v>10</v>
      </c>
      <c r="F4">
        <v>12</v>
      </c>
      <c r="G4">
        <v>10</v>
      </c>
      <c r="H4">
        <v>11</v>
      </c>
    </row>
    <row r="5" spans="1:8" x14ac:dyDescent="0.2">
      <c r="A5" t="s">
        <v>7</v>
      </c>
      <c r="B5" t="s">
        <v>28</v>
      </c>
      <c r="C5">
        <v>5</v>
      </c>
      <c r="D5">
        <v>7</v>
      </c>
      <c r="E5">
        <v>7</v>
      </c>
      <c r="F5">
        <v>8</v>
      </c>
      <c r="G5">
        <v>7</v>
      </c>
      <c r="H5">
        <v>3</v>
      </c>
    </row>
    <row r="6" spans="1:8" x14ac:dyDescent="0.2">
      <c r="A6" t="s">
        <v>7</v>
      </c>
      <c r="B6" t="s">
        <v>29</v>
      </c>
      <c r="C6">
        <v>7</v>
      </c>
      <c r="D6">
        <v>8</v>
      </c>
      <c r="E6">
        <v>8</v>
      </c>
      <c r="F6">
        <v>10</v>
      </c>
      <c r="G6">
        <v>7</v>
      </c>
      <c r="H6">
        <v>4</v>
      </c>
    </row>
    <row r="7" spans="1:8" x14ac:dyDescent="0.2">
      <c r="A7" t="s">
        <v>7</v>
      </c>
      <c r="B7" t="s">
        <v>30</v>
      </c>
      <c r="C7">
        <v>6</v>
      </c>
      <c r="D7">
        <v>9</v>
      </c>
      <c r="E7">
        <v>9</v>
      </c>
      <c r="F7">
        <v>10</v>
      </c>
      <c r="G7">
        <v>6</v>
      </c>
      <c r="H7">
        <v>5</v>
      </c>
    </row>
    <row r="8" spans="1:8" x14ac:dyDescent="0.2">
      <c r="A8" t="s">
        <v>7</v>
      </c>
      <c r="B8" t="s">
        <v>31</v>
      </c>
      <c r="C8">
        <v>6</v>
      </c>
      <c r="D8">
        <v>9</v>
      </c>
      <c r="E8">
        <v>9</v>
      </c>
      <c r="F8">
        <v>10</v>
      </c>
      <c r="G8">
        <v>7</v>
      </c>
      <c r="H8">
        <v>6</v>
      </c>
    </row>
    <row r="9" spans="1:8" x14ac:dyDescent="0.2">
      <c r="A9" t="s">
        <v>7</v>
      </c>
      <c r="B9" t="s">
        <v>32</v>
      </c>
      <c r="C9">
        <v>6</v>
      </c>
      <c r="D9">
        <v>8</v>
      </c>
      <c r="E9">
        <v>8</v>
      </c>
      <c r="F9">
        <v>9</v>
      </c>
      <c r="G9">
        <v>8</v>
      </c>
      <c r="H9">
        <v>4</v>
      </c>
    </row>
    <row r="10" spans="1:8" x14ac:dyDescent="0.2">
      <c r="A10" t="s">
        <v>7</v>
      </c>
      <c r="B10" t="s">
        <v>33</v>
      </c>
      <c r="C10">
        <v>7</v>
      </c>
      <c r="D10">
        <v>8</v>
      </c>
      <c r="E10">
        <v>8</v>
      </c>
      <c r="F10">
        <v>8</v>
      </c>
      <c r="G10">
        <v>7</v>
      </c>
      <c r="H10">
        <v>5</v>
      </c>
    </row>
    <row r="11" spans="1:8" x14ac:dyDescent="0.2">
      <c r="A11" t="s">
        <v>7</v>
      </c>
      <c r="B11" t="s">
        <v>34</v>
      </c>
      <c r="C11">
        <v>6</v>
      </c>
      <c r="D11">
        <v>7</v>
      </c>
      <c r="E11">
        <v>7</v>
      </c>
      <c r="F11">
        <v>7</v>
      </c>
      <c r="G11">
        <v>7</v>
      </c>
      <c r="H11">
        <v>4</v>
      </c>
    </row>
    <row r="12" spans="1:8" x14ac:dyDescent="0.2">
      <c r="A12" t="s">
        <v>7</v>
      </c>
      <c r="B12" t="s">
        <v>35</v>
      </c>
      <c r="C12">
        <v>6</v>
      </c>
      <c r="D12">
        <v>6</v>
      </c>
      <c r="E12">
        <v>6</v>
      </c>
      <c r="F12">
        <v>6</v>
      </c>
      <c r="G12">
        <v>7</v>
      </c>
      <c r="H12">
        <v>5</v>
      </c>
    </row>
    <row r="13" spans="1:8" x14ac:dyDescent="0.2">
      <c r="A13" t="s">
        <v>7</v>
      </c>
      <c r="B13" t="s">
        <v>36</v>
      </c>
      <c r="C13">
        <v>5</v>
      </c>
      <c r="D13">
        <v>5</v>
      </c>
      <c r="E13">
        <v>5</v>
      </c>
      <c r="F13">
        <v>5</v>
      </c>
      <c r="G13">
        <v>6</v>
      </c>
      <c r="H13">
        <v>6</v>
      </c>
    </row>
    <row r="14" spans="1:8" x14ac:dyDescent="0.2">
      <c r="A14" t="s">
        <v>7</v>
      </c>
      <c r="B14" t="s">
        <v>37</v>
      </c>
      <c r="C14">
        <v>11</v>
      </c>
      <c r="D14">
        <v>9</v>
      </c>
      <c r="E14">
        <v>9</v>
      </c>
      <c r="F14">
        <v>7</v>
      </c>
      <c r="G14">
        <v>11</v>
      </c>
      <c r="H14">
        <v>14</v>
      </c>
    </row>
    <row r="15" spans="1:8" x14ac:dyDescent="0.2">
      <c r="A15" t="s">
        <v>7</v>
      </c>
      <c r="B15" t="s">
        <v>38</v>
      </c>
      <c r="C15">
        <v>6</v>
      </c>
      <c r="D15">
        <v>5</v>
      </c>
      <c r="E15">
        <v>5</v>
      </c>
      <c r="F15">
        <v>4</v>
      </c>
      <c r="G15">
        <v>6</v>
      </c>
      <c r="H15">
        <v>8</v>
      </c>
    </row>
    <row r="16" spans="1:8" x14ac:dyDescent="0.2">
      <c r="A16" t="s">
        <v>7</v>
      </c>
      <c r="B16" t="s">
        <v>39</v>
      </c>
      <c r="C16">
        <v>5</v>
      </c>
      <c r="D16">
        <v>3</v>
      </c>
      <c r="E16">
        <v>3</v>
      </c>
      <c r="F16">
        <v>2</v>
      </c>
      <c r="G16">
        <v>3</v>
      </c>
      <c r="H16">
        <v>5</v>
      </c>
    </row>
    <row r="17" spans="1:8" x14ac:dyDescent="0.2">
      <c r="A17" t="s">
        <v>7</v>
      </c>
      <c r="B17" t="s">
        <v>40</v>
      </c>
      <c r="C17">
        <v>3</v>
      </c>
      <c r="D17">
        <v>2</v>
      </c>
      <c r="E17">
        <v>2</v>
      </c>
      <c r="F17">
        <v>1</v>
      </c>
      <c r="G17">
        <v>2</v>
      </c>
      <c r="H17">
        <v>5</v>
      </c>
    </row>
    <row r="18" spans="1:8" x14ac:dyDescent="0.2">
      <c r="A18" t="s">
        <v>7</v>
      </c>
      <c r="B18" t="s">
        <v>41</v>
      </c>
      <c r="C18">
        <v>2</v>
      </c>
      <c r="D18">
        <v>1</v>
      </c>
      <c r="E18">
        <v>1</v>
      </c>
      <c r="F18">
        <v>1</v>
      </c>
      <c r="G18">
        <v>1</v>
      </c>
      <c r="H18">
        <v>3</v>
      </c>
    </row>
    <row r="19" spans="1:8" x14ac:dyDescent="0.2">
      <c r="A19" t="s">
        <v>7</v>
      </c>
      <c r="B19" t="s">
        <v>42</v>
      </c>
      <c r="C19">
        <v>2</v>
      </c>
      <c r="D19">
        <v>1</v>
      </c>
      <c r="E19">
        <v>1</v>
      </c>
      <c r="F19">
        <v>1</v>
      </c>
      <c r="G19">
        <v>2</v>
      </c>
      <c r="H19">
        <v>3</v>
      </c>
    </row>
    <row r="20" spans="1:8" x14ac:dyDescent="0.2">
      <c r="A20" t="s">
        <v>7</v>
      </c>
      <c r="B20" t="s">
        <v>43</v>
      </c>
      <c r="C20">
        <v>1</v>
      </c>
      <c r="D20">
        <v>0</v>
      </c>
      <c r="E20">
        <v>0</v>
      </c>
      <c r="F20">
        <v>0</v>
      </c>
      <c r="G20">
        <v>1</v>
      </c>
      <c r="H20">
        <v>2</v>
      </c>
    </row>
    <row r="21" spans="1:8" x14ac:dyDescent="0.2">
      <c r="A21" t="s">
        <v>7</v>
      </c>
      <c r="B21" t="s">
        <v>44</v>
      </c>
      <c r="C21">
        <v>1</v>
      </c>
      <c r="D21">
        <v>0</v>
      </c>
      <c r="E21">
        <v>0</v>
      </c>
      <c r="F21">
        <v>0</v>
      </c>
      <c r="G21">
        <v>1</v>
      </c>
      <c r="H21">
        <v>2</v>
      </c>
    </row>
    <row r="22" spans="1:8" x14ac:dyDescent="0.2">
      <c r="A22" t="s">
        <v>7</v>
      </c>
      <c r="B22" t="s">
        <v>94</v>
      </c>
      <c r="C22">
        <v>1</v>
      </c>
      <c r="D22">
        <v>1</v>
      </c>
      <c r="E22">
        <v>1</v>
      </c>
      <c r="F22">
        <v>0</v>
      </c>
      <c r="G22">
        <v>2</v>
      </c>
      <c r="H22">
        <v>0</v>
      </c>
    </row>
    <row r="23" spans="1:8" x14ac:dyDescent="0.2">
      <c r="A23" t="s">
        <v>7</v>
      </c>
      <c r="B23" t="s">
        <v>95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</row>
    <row r="24" spans="1:8" x14ac:dyDescent="0.2">
      <c r="A24" t="s">
        <v>7</v>
      </c>
      <c r="B24" t="s">
        <v>96</v>
      </c>
      <c r="C24">
        <v>1</v>
      </c>
      <c r="D24">
        <v>0</v>
      </c>
      <c r="E24">
        <v>0</v>
      </c>
      <c r="F24">
        <v>0</v>
      </c>
      <c r="G24">
        <v>0</v>
      </c>
      <c r="H24">
        <v>2</v>
      </c>
    </row>
    <row r="25" spans="1:8" x14ac:dyDescent="0.2">
      <c r="A25" t="s">
        <v>7</v>
      </c>
      <c r="B25" t="s">
        <v>97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</row>
    <row r="26" spans="1:8" x14ac:dyDescent="0.2">
      <c r="A26" t="s">
        <v>7</v>
      </c>
      <c r="B26" t="s">
        <v>98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">
      <c r="A27" t="s">
        <v>7</v>
      </c>
      <c r="B27" t="s">
        <v>99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">
      <c r="A28" t="s">
        <v>7</v>
      </c>
      <c r="B28" t="s">
        <v>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">
      <c r="A29" t="s">
        <v>45</v>
      </c>
      <c r="B29" t="s">
        <v>46</v>
      </c>
      <c r="C29">
        <v>43.201000000000001</v>
      </c>
      <c r="D29">
        <v>34.593000000000004</v>
      </c>
      <c r="E29">
        <v>35.167000000000002</v>
      </c>
      <c r="F29">
        <v>30.381</v>
      </c>
      <c r="G29">
        <v>42.05</v>
      </c>
      <c r="H29">
        <v>53.241</v>
      </c>
    </row>
    <row r="30" spans="1:8" x14ac:dyDescent="0.2">
      <c r="A30" t="s">
        <v>47</v>
      </c>
      <c r="B30" t="s">
        <v>46</v>
      </c>
      <c r="C30">
        <v>39.244</v>
      </c>
      <c r="D30">
        <v>29.731999999999999</v>
      </c>
      <c r="E30">
        <v>30.227</v>
      </c>
      <c r="F30">
        <v>25.311</v>
      </c>
      <c r="G30">
        <v>38.326999999999998</v>
      </c>
      <c r="H30">
        <v>45.246000000000002</v>
      </c>
    </row>
    <row r="31" spans="1:8" x14ac:dyDescent="0.2">
      <c r="A31" t="s">
        <v>48</v>
      </c>
      <c r="B31" t="s">
        <v>46</v>
      </c>
      <c r="C31">
        <v>0.109</v>
      </c>
      <c r="D31">
        <v>0.20899999999999999</v>
      </c>
      <c r="E31">
        <v>0.27</v>
      </c>
      <c r="F31">
        <v>0.23599999999999999</v>
      </c>
      <c r="G31">
        <v>0.97799999999999998</v>
      </c>
      <c r="H31">
        <v>1.284</v>
      </c>
    </row>
    <row r="32" spans="1:8" x14ac:dyDescent="0.2">
      <c r="A32" t="s">
        <v>26</v>
      </c>
      <c r="B32" t="s">
        <v>78</v>
      </c>
    </row>
    <row r="33" spans="1:8" x14ac:dyDescent="0.2">
      <c r="A33" t="s">
        <v>0</v>
      </c>
      <c r="C33" t="s">
        <v>1</v>
      </c>
      <c r="D33" t="s">
        <v>11</v>
      </c>
      <c r="E33" t="s">
        <v>6</v>
      </c>
      <c r="F33" t="s">
        <v>8</v>
      </c>
      <c r="G33" t="s">
        <v>10</v>
      </c>
      <c r="H33" t="s">
        <v>85</v>
      </c>
    </row>
    <row r="34" spans="1:8" x14ac:dyDescent="0.2">
      <c r="A34" t="s">
        <v>2</v>
      </c>
      <c r="B34" t="s">
        <v>3</v>
      </c>
      <c r="C34">
        <v>9314</v>
      </c>
      <c r="D34">
        <v>1589</v>
      </c>
      <c r="E34">
        <v>924</v>
      </c>
      <c r="F34">
        <v>963</v>
      </c>
      <c r="G34">
        <v>97</v>
      </c>
      <c r="H34">
        <v>0</v>
      </c>
    </row>
    <row r="35" spans="1:8" x14ac:dyDescent="0.2">
      <c r="A35" t="s">
        <v>4</v>
      </c>
      <c r="B35" t="s">
        <v>5</v>
      </c>
      <c r="C35">
        <v>2790</v>
      </c>
      <c r="D35">
        <v>508</v>
      </c>
      <c r="E35">
        <v>295</v>
      </c>
      <c r="F35">
        <v>307</v>
      </c>
      <c r="G35">
        <v>36</v>
      </c>
      <c r="H35">
        <v>0</v>
      </c>
    </row>
    <row r="36" spans="1:8" x14ac:dyDescent="0.2">
      <c r="A36" t="s">
        <v>7</v>
      </c>
      <c r="B36" t="s">
        <v>27</v>
      </c>
      <c r="C36">
        <v>12</v>
      </c>
      <c r="D36">
        <v>15</v>
      </c>
      <c r="E36">
        <v>14</v>
      </c>
      <c r="F36">
        <v>17</v>
      </c>
      <c r="G36">
        <v>12</v>
      </c>
      <c r="H36">
        <v>0</v>
      </c>
    </row>
    <row r="37" spans="1:8" x14ac:dyDescent="0.2">
      <c r="A37" t="s">
        <v>7</v>
      </c>
      <c r="B37" t="s">
        <v>28</v>
      </c>
      <c r="C37">
        <v>3</v>
      </c>
      <c r="D37">
        <v>3</v>
      </c>
      <c r="E37">
        <v>3</v>
      </c>
      <c r="F37">
        <v>4</v>
      </c>
      <c r="G37">
        <v>4</v>
      </c>
      <c r="H37">
        <v>0</v>
      </c>
    </row>
    <row r="38" spans="1:8" x14ac:dyDescent="0.2">
      <c r="A38" t="s">
        <v>7</v>
      </c>
      <c r="B38" t="s">
        <v>29</v>
      </c>
      <c r="C38">
        <v>6</v>
      </c>
      <c r="D38">
        <v>6</v>
      </c>
      <c r="E38">
        <v>5</v>
      </c>
      <c r="F38">
        <v>8</v>
      </c>
      <c r="G38">
        <v>2</v>
      </c>
      <c r="H38">
        <v>0</v>
      </c>
    </row>
    <row r="39" spans="1:8" x14ac:dyDescent="0.2">
      <c r="A39" t="s">
        <v>7</v>
      </c>
      <c r="B39" t="s">
        <v>30</v>
      </c>
      <c r="C39">
        <v>5</v>
      </c>
      <c r="D39">
        <v>8</v>
      </c>
      <c r="E39">
        <v>8</v>
      </c>
      <c r="F39">
        <v>9</v>
      </c>
      <c r="G39">
        <v>6</v>
      </c>
      <c r="H39">
        <v>0</v>
      </c>
    </row>
    <row r="40" spans="1:8" x14ac:dyDescent="0.2">
      <c r="A40" t="s">
        <v>7</v>
      </c>
      <c r="B40" t="s">
        <v>31</v>
      </c>
      <c r="C40">
        <v>5</v>
      </c>
      <c r="D40">
        <v>5</v>
      </c>
      <c r="E40">
        <v>6</v>
      </c>
      <c r="F40">
        <v>6</v>
      </c>
      <c r="G40">
        <v>4</v>
      </c>
      <c r="H40">
        <v>0</v>
      </c>
    </row>
    <row r="41" spans="1:8" x14ac:dyDescent="0.2">
      <c r="A41" t="s">
        <v>7</v>
      </c>
      <c r="B41" t="s">
        <v>32</v>
      </c>
      <c r="C41">
        <v>5</v>
      </c>
      <c r="D41">
        <v>6</v>
      </c>
      <c r="E41">
        <v>6</v>
      </c>
      <c r="F41">
        <v>6</v>
      </c>
      <c r="G41">
        <v>1</v>
      </c>
      <c r="H41">
        <v>0</v>
      </c>
    </row>
    <row r="42" spans="1:8" x14ac:dyDescent="0.2">
      <c r="A42" t="s">
        <v>7</v>
      </c>
      <c r="B42" t="s">
        <v>33</v>
      </c>
      <c r="C42">
        <v>6</v>
      </c>
      <c r="D42">
        <v>7</v>
      </c>
      <c r="E42">
        <v>6</v>
      </c>
      <c r="F42">
        <v>7</v>
      </c>
      <c r="G42">
        <v>1</v>
      </c>
      <c r="H42">
        <v>0</v>
      </c>
    </row>
    <row r="43" spans="1:8" x14ac:dyDescent="0.2">
      <c r="A43" t="s">
        <v>7</v>
      </c>
      <c r="B43" t="s">
        <v>34</v>
      </c>
      <c r="C43">
        <v>5</v>
      </c>
      <c r="D43">
        <v>6</v>
      </c>
      <c r="E43">
        <v>7</v>
      </c>
      <c r="F43">
        <v>6</v>
      </c>
      <c r="G43">
        <v>8</v>
      </c>
      <c r="H43">
        <v>0</v>
      </c>
    </row>
    <row r="44" spans="1:8" x14ac:dyDescent="0.2">
      <c r="A44" t="s">
        <v>7</v>
      </c>
      <c r="B44" t="s">
        <v>35</v>
      </c>
      <c r="C44">
        <v>6</v>
      </c>
      <c r="D44">
        <v>5</v>
      </c>
      <c r="E44">
        <v>5</v>
      </c>
      <c r="F44">
        <v>5</v>
      </c>
      <c r="G44">
        <v>8</v>
      </c>
      <c r="H44">
        <v>0</v>
      </c>
    </row>
    <row r="45" spans="1:8" x14ac:dyDescent="0.2">
      <c r="A45" t="s">
        <v>7</v>
      </c>
      <c r="B45" t="s">
        <v>36</v>
      </c>
      <c r="C45">
        <v>5</v>
      </c>
      <c r="D45">
        <v>6</v>
      </c>
      <c r="E45">
        <v>7</v>
      </c>
      <c r="F45">
        <v>6</v>
      </c>
      <c r="G45">
        <v>7</v>
      </c>
      <c r="H45">
        <v>0</v>
      </c>
    </row>
    <row r="46" spans="1:8" x14ac:dyDescent="0.2">
      <c r="A46" t="s">
        <v>7</v>
      </c>
      <c r="B46" t="s">
        <v>37</v>
      </c>
      <c r="C46">
        <v>13</v>
      </c>
      <c r="D46">
        <v>11</v>
      </c>
      <c r="E46">
        <v>11</v>
      </c>
      <c r="F46">
        <v>10</v>
      </c>
      <c r="G46">
        <v>15</v>
      </c>
      <c r="H46">
        <v>0</v>
      </c>
    </row>
    <row r="47" spans="1:8" x14ac:dyDescent="0.2">
      <c r="A47" t="s">
        <v>7</v>
      </c>
      <c r="B47" t="s">
        <v>38</v>
      </c>
      <c r="C47">
        <v>7</v>
      </c>
      <c r="D47">
        <v>7</v>
      </c>
      <c r="E47">
        <v>9</v>
      </c>
      <c r="F47">
        <v>5</v>
      </c>
      <c r="G47">
        <v>8</v>
      </c>
      <c r="H47">
        <v>0</v>
      </c>
    </row>
    <row r="48" spans="1:8" x14ac:dyDescent="0.2">
      <c r="A48" t="s">
        <v>7</v>
      </c>
      <c r="B48" t="s">
        <v>39</v>
      </c>
      <c r="C48">
        <v>7</v>
      </c>
      <c r="D48">
        <v>4</v>
      </c>
      <c r="E48">
        <v>3</v>
      </c>
      <c r="F48">
        <v>4</v>
      </c>
      <c r="G48">
        <v>6</v>
      </c>
      <c r="H48">
        <v>0</v>
      </c>
    </row>
    <row r="49" spans="1:8" x14ac:dyDescent="0.2">
      <c r="A49" t="s">
        <v>7</v>
      </c>
      <c r="B49" t="s">
        <v>40</v>
      </c>
      <c r="C49">
        <v>4</v>
      </c>
      <c r="D49">
        <v>3</v>
      </c>
      <c r="E49">
        <v>3</v>
      </c>
      <c r="F49">
        <v>3</v>
      </c>
      <c r="G49">
        <v>6</v>
      </c>
      <c r="H49">
        <v>0</v>
      </c>
    </row>
    <row r="50" spans="1:8" x14ac:dyDescent="0.2">
      <c r="A50" t="s">
        <v>7</v>
      </c>
      <c r="B50" t="s">
        <v>41</v>
      </c>
      <c r="C50">
        <v>2</v>
      </c>
      <c r="D50">
        <v>1</v>
      </c>
      <c r="E50">
        <v>1</v>
      </c>
      <c r="F50">
        <v>1</v>
      </c>
      <c r="G50">
        <v>3</v>
      </c>
      <c r="H50">
        <v>0</v>
      </c>
    </row>
    <row r="51" spans="1:8" x14ac:dyDescent="0.2">
      <c r="A51" t="s">
        <v>7</v>
      </c>
      <c r="B51" t="s">
        <v>42</v>
      </c>
      <c r="C51">
        <v>3</v>
      </c>
      <c r="D51">
        <v>1</v>
      </c>
      <c r="E51">
        <v>1</v>
      </c>
      <c r="F51">
        <v>1</v>
      </c>
      <c r="G51">
        <v>1</v>
      </c>
      <c r="H51">
        <v>0</v>
      </c>
    </row>
    <row r="52" spans="1:8" x14ac:dyDescent="0.2">
      <c r="A52" t="s">
        <v>7</v>
      </c>
      <c r="B52" t="s">
        <v>43</v>
      </c>
      <c r="C52">
        <v>1</v>
      </c>
      <c r="D52">
        <v>0</v>
      </c>
      <c r="E52">
        <v>1</v>
      </c>
      <c r="F52">
        <v>0</v>
      </c>
      <c r="G52">
        <v>1</v>
      </c>
      <c r="H52">
        <v>0</v>
      </c>
    </row>
    <row r="53" spans="1:8" x14ac:dyDescent="0.2">
      <c r="A53" t="s">
        <v>7</v>
      </c>
      <c r="B53" t="s">
        <v>44</v>
      </c>
      <c r="C53">
        <v>1</v>
      </c>
      <c r="D53">
        <v>1</v>
      </c>
      <c r="E53">
        <v>1</v>
      </c>
      <c r="F53">
        <v>1</v>
      </c>
      <c r="G53">
        <v>1</v>
      </c>
      <c r="H53">
        <v>0</v>
      </c>
    </row>
    <row r="54" spans="1:8" x14ac:dyDescent="0.2">
      <c r="A54" t="s">
        <v>7</v>
      </c>
      <c r="B54" t="s">
        <v>94</v>
      </c>
      <c r="C54">
        <v>1</v>
      </c>
      <c r="D54">
        <v>0</v>
      </c>
      <c r="E54">
        <v>1</v>
      </c>
      <c r="F54">
        <v>0</v>
      </c>
      <c r="G54">
        <v>1</v>
      </c>
      <c r="H54">
        <v>0</v>
      </c>
    </row>
    <row r="55" spans="1:8" x14ac:dyDescent="0.2">
      <c r="A55" t="s">
        <v>7</v>
      </c>
      <c r="B55" t="s">
        <v>95</v>
      </c>
      <c r="C55">
        <v>1</v>
      </c>
      <c r="D55">
        <v>1</v>
      </c>
      <c r="E55">
        <v>1</v>
      </c>
      <c r="F55">
        <v>0</v>
      </c>
      <c r="G55">
        <v>1</v>
      </c>
      <c r="H55">
        <v>0</v>
      </c>
    </row>
    <row r="56" spans="1:8" x14ac:dyDescent="0.2">
      <c r="A56" t="s">
        <v>7</v>
      </c>
      <c r="B56" t="s">
        <v>96</v>
      </c>
      <c r="C56">
        <v>1</v>
      </c>
      <c r="D56">
        <v>1</v>
      </c>
      <c r="E56">
        <v>1</v>
      </c>
      <c r="F56">
        <v>0</v>
      </c>
      <c r="G56">
        <v>3</v>
      </c>
      <c r="H56">
        <v>0</v>
      </c>
    </row>
    <row r="57" spans="1:8" x14ac:dyDescent="0.2">
      <c r="A57" t="s">
        <v>7</v>
      </c>
      <c r="B57" t="s">
        <v>97</v>
      </c>
      <c r="C57">
        <v>1</v>
      </c>
      <c r="D57">
        <v>0</v>
      </c>
      <c r="E57">
        <v>0</v>
      </c>
      <c r="F57">
        <v>0</v>
      </c>
      <c r="G57">
        <v>1</v>
      </c>
      <c r="H57">
        <v>0</v>
      </c>
    </row>
    <row r="58" spans="1:8" x14ac:dyDescent="0.2">
      <c r="A58" t="s">
        <v>7</v>
      </c>
      <c r="B58" t="s">
        <v>98</v>
      </c>
      <c r="C58">
        <v>1</v>
      </c>
      <c r="D58">
        <v>0</v>
      </c>
      <c r="E58">
        <v>0</v>
      </c>
      <c r="F58">
        <v>0</v>
      </c>
      <c r="G58">
        <v>1</v>
      </c>
      <c r="H58">
        <v>0</v>
      </c>
    </row>
    <row r="59" spans="1:8" x14ac:dyDescent="0.2">
      <c r="A59" t="s">
        <v>7</v>
      </c>
      <c r="B59" t="s">
        <v>99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x14ac:dyDescent="0.2">
      <c r="A60" t="s">
        <v>7</v>
      </c>
      <c r="B60" t="s">
        <v>100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x14ac:dyDescent="0.2">
      <c r="A61" t="s">
        <v>45</v>
      </c>
      <c r="B61" t="s">
        <v>46</v>
      </c>
      <c r="C61">
        <v>51.11</v>
      </c>
      <c r="D61">
        <v>41.136000000000003</v>
      </c>
      <c r="E61">
        <v>42.822000000000003</v>
      </c>
      <c r="F61">
        <v>35.863999999999997</v>
      </c>
      <c r="G61">
        <v>54.488</v>
      </c>
      <c r="H61">
        <v>0</v>
      </c>
    </row>
    <row r="62" spans="1:8" x14ac:dyDescent="0.2">
      <c r="A62" t="s">
        <v>47</v>
      </c>
      <c r="B62" t="s">
        <v>46</v>
      </c>
      <c r="C62">
        <v>44.951000000000001</v>
      </c>
      <c r="D62">
        <v>35.606000000000002</v>
      </c>
      <c r="E62">
        <v>36.936</v>
      </c>
      <c r="F62">
        <v>31.251999999999999</v>
      </c>
      <c r="G62">
        <v>46.198999999999998</v>
      </c>
      <c r="H62">
        <v>0</v>
      </c>
    </row>
    <row r="63" spans="1:8" x14ac:dyDescent="0.2">
      <c r="A63" t="s">
        <v>48</v>
      </c>
      <c r="B63" t="s">
        <v>46</v>
      </c>
      <c r="C63">
        <v>0.53300000000000003</v>
      </c>
      <c r="D63">
        <v>1.0289999999999999</v>
      </c>
      <c r="E63">
        <v>1.3839999999999999</v>
      </c>
      <c r="F63">
        <v>1.165</v>
      </c>
      <c r="G63">
        <v>5.43</v>
      </c>
      <c r="H63">
        <v>0</v>
      </c>
    </row>
    <row r="64" spans="1:8" x14ac:dyDescent="0.2">
      <c r="A64" t="s">
        <v>26</v>
      </c>
      <c r="B64" t="s">
        <v>84</v>
      </c>
    </row>
    <row r="65" spans="1:8" x14ac:dyDescent="0.2">
      <c r="A65" t="s">
        <v>0</v>
      </c>
      <c r="C65" t="s">
        <v>1</v>
      </c>
      <c r="D65" t="s">
        <v>11</v>
      </c>
      <c r="E65" t="s">
        <v>6</v>
      </c>
      <c r="F65" t="s">
        <v>8</v>
      </c>
      <c r="G65" t="s">
        <v>10</v>
      </c>
      <c r="H65" t="s">
        <v>85</v>
      </c>
    </row>
    <row r="66" spans="1:8" x14ac:dyDescent="0.2">
      <c r="A66" t="s">
        <v>2</v>
      </c>
      <c r="B66" t="s">
        <v>3</v>
      </c>
      <c r="C66">
        <v>8948</v>
      </c>
      <c r="D66">
        <v>1423</v>
      </c>
      <c r="E66">
        <v>808</v>
      </c>
      <c r="F66">
        <v>885</v>
      </c>
      <c r="G66">
        <v>100</v>
      </c>
      <c r="H66">
        <v>0</v>
      </c>
    </row>
    <row r="67" spans="1:8" x14ac:dyDescent="0.2">
      <c r="A67" t="s">
        <v>4</v>
      </c>
      <c r="B67" t="s">
        <v>5</v>
      </c>
      <c r="C67">
        <v>2835</v>
      </c>
      <c r="D67">
        <v>481</v>
      </c>
      <c r="E67">
        <v>277</v>
      </c>
      <c r="F67">
        <v>301</v>
      </c>
      <c r="G67">
        <v>38</v>
      </c>
      <c r="H67">
        <v>0</v>
      </c>
    </row>
    <row r="68" spans="1:8" x14ac:dyDescent="0.2">
      <c r="A68" t="s">
        <v>7</v>
      </c>
      <c r="B68" t="s">
        <v>27</v>
      </c>
      <c r="C68">
        <v>13</v>
      </c>
      <c r="D68">
        <v>15</v>
      </c>
      <c r="E68">
        <v>14</v>
      </c>
      <c r="F68">
        <v>16</v>
      </c>
      <c r="G68">
        <v>15</v>
      </c>
      <c r="H68">
        <v>0</v>
      </c>
    </row>
    <row r="69" spans="1:8" x14ac:dyDescent="0.2">
      <c r="A69" t="s">
        <v>7</v>
      </c>
      <c r="B69" t="s">
        <v>28</v>
      </c>
      <c r="C69">
        <v>3</v>
      </c>
      <c r="D69">
        <v>4</v>
      </c>
      <c r="E69">
        <v>5</v>
      </c>
      <c r="F69">
        <v>4</v>
      </c>
      <c r="G69">
        <v>3</v>
      </c>
      <c r="H69">
        <v>0</v>
      </c>
    </row>
    <row r="70" spans="1:8" x14ac:dyDescent="0.2">
      <c r="A70" t="s">
        <v>7</v>
      </c>
      <c r="B70" t="s">
        <v>29</v>
      </c>
      <c r="C70">
        <v>4</v>
      </c>
      <c r="D70">
        <v>5</v>
      </c>
      <c r="E70">
        <v>6</v>
      </c>
      <c r="F70">
        <v>6</v>
      </c>
      <c r="G70">
        <v>7</v>
      </c>
      <c r="H70">
        <v>0</v>
      </c>
    </row>
    <row r="71" spans="1:8" x14ac:dyDescent="0.2">
      <c r="A71" t="s">
        <v>7</v>
      </c>
      <c r="B71" t="s">
        <v>30</v>
      </c>
      <c r="C71">
        <v>5</v>
      </c>
      <c r="D71">
        <v>7</v>
      </c>
      <c r="E71">
        <v>6</v>
      </c>
      <c r="F71">
        <v>8</v>
      </c>
      <c r="G71">
        <v>6</v>
      </c>
      <c r="H71">
        <v>0</v>
      </c>
    </row>
    <row r="72" spans="1:8" x14ac:dyDescent="0.2">
      <c r="A72" t="s">
        <v>7</v>
      </c>
      <c r="B72" t="s">
        <v>31</v>
      </c>
      <c r="C72">
        <v>5</v>
      </c>
      <c r="D72">
        <v>7</v>
      </c>
      <c r="E72">
        <v>6</v>
      </c>
      <c r="F72">
        <v>7</v>
      </c>
      <c r="G72">
        <v>5</v>
      </c>
      <c r="H72">
        <v>0</v>
      </c>
    </row>
    <row r="73" spans="1:8" x14ac:dyDescent="0.2">
      <c r="A73" t="s">
        <v>7</v>
      </c>
      <c r="B73" t="s">
        <v>32</v>
      </c>
      <c r="C73">
        <v>5</v>
      </c>
      <c r="D73">
        <v>7</v>
      </c>
      <c r="E73">
        <v>6</v>
      </c>
      <c r="F73">
        <v>8</v>
      </c>
      <c r="G73">
        <v>8</v>
      </c>
      <c r="H73">
        <v>0</v>
      </c>
    </row>
    <row r="74" spans="1:8" x14ac:dyDescent="0.2">
      <c r="A74" t="s">
        <v>7</v>
      </c>
      <c r="B74" t="s">
        <v>33</v>
      </c>
      <c r="C74">
        <v>5</v>
      </c>
      <c r="D74">
        <v>6</v>
      </c>
      <c r="E74">
        <v>5</v>
      </c>
      <c r="F74">
        <v>7</v>
      </c>
      <c r="G74">
        <v>5</v>
      </c>
      <c r="H74">
        <v>0</v>
      </c>
    </row>
    <row r="75" spans="1:8" x14ac:dyDescent="0.2">
      <c r="A75" t="s">
        <v>7</v>
      </c>
      <c r="B75" t="s">
        <v>34</v>
      </c>
      <c r="C75">
        <v>4</v>
      </c>
      <c r="D75">
        <v>5</v>
      </c>
      <c r="E75">
        <v>5</v>
      </c>
      <c r="F75">
        <v>6</v>
      </c>
      <c r="G75">
        <v>5</v>
      </c>
      <c r="H75">
        <v>0</v>
      </c>
    </row>
    <row r="76" spans="1:8" x14ac:dyDescent="0.2">
      <c r="A76" t="s">
        <v>7</v>
      </c>
      <c r="B76" t="s">
        <v>35</v>
      </c>
      <c r="C76">
        <v>5</v>
      </c>
      <c r="D76">
        <v>6</v>
      </c>
      <c r="E76">
        <v>6</v>
      </c>
      <c r="F76">
        <v>7</v>
      </c>
      <c r="G76">
        <v>6</v>
      </c>
      <c r="H76">
        <v>0</v>
      </c>
    </row>
    <row r="77" spans="1:8" x14ac:dyDescent="0.2">
      <c r="A77" t="s">
        <v>7</v>
      </c>
      <c r="B77" t="s">
        <v>36</v>
      </c>
      <c r="C77">
        <v>5</v>
      </c>
      <c r="D77">
        <v>4</v>
      </c>
      <c r="E77">
        <v>4</v>
      </c>
      <c r="F77">
        <v>5</v>
      </c>
      <c r="G77">
        <v>1</v>
      </c>
      <c r="H77">
        <v>0</v>
      </c>
    </row>
    <row r="78" spans="1:8" x14ac:dyDescent="0.2">
      <c r="A78" t="s">
        <v>7</v>
      </c>
      <c r="B78" t="s">
        <v>37</v>
      </c>
      <c r="C78">
        <v>15</v>
      </c>
      <c r="D78">
        <v>12</v>
      </c>
      <c r="E78">
        <v>13</v>
      </c>
      <c r="F78">
        <v>11</v>
      </c>
      <c r="G78">
        <v>11</v>
      </c>
      <c r="H78">
        <v>0</v>
      </c>
    </row>
    <row r="79" spans="1:8" x14ac:dyDescent="0.2">
      <c r="A79" t="s">
        <v>7</v>
      </c>
      <c r="B79" t="s">
        <v>38</v>
      </c>
      <c r="C79">
        <v>7</v>
      </c>
      <c r="D79">
        <v>6</v>
      </c>
      <c r="E79">
        <v>7</v>
      </c>
      <c r="F79">
        <v>5</v>
      </c>
      <c r="G79">
        <v>10</v>
      </c>
      <c r="H79">
        <v>0</v>
      </c>
    </row>
    <row r="80" spans="1:8" x14ac:dyDescent="0.2">
      <c r="A80" t="s">
        <v>7</v>
      </c>
      <c r="B80" t="s">
        <v>39</v>
      </c>
      <c r="C80">
        <v>6</v>
      </c>
      <c r="D80">
        <v>4</v>
      </c>
      <c r="E80">
        <v>5</v>
      </c>
      <c r="F80">
        <v>3</v>
      </c>
      <c r="G80">
        <v>5</v>
      </c>
      <c r="H80">
        <v>0</v>
      </c>
    </row>
    <row r="81" spans="1:8" x14ac:dyDescent="0.2">
      <c r="A81" t="s">
        <v>7</v>
      </c>
      <c r="B81" t="s">
        <v>40</v>
      </c>
      <c r="C81">
        <v>5</v>
      </c>
      <c r="D81">
        <v>4</v>
      </c>
      <c r="E81">
        <v>4</v>
      </c>
      <c r="F81">
        <v>3</v>
      </c>
      <c r="G81">
        <v>3</v>
      </c>
      <c r="H81">
        <v>0</v>
      </c>
    </row>
    <row r="82" spans="1:8" x14ac:dyDescent="0.2">
      <c r="A82" t="s">
        <v>7</v>
      </c>
      <c r="B82" t="s">
        <v>41</v>
      </c>
      <c r="C82">
        <v>3</v>
      </c>
      <c r="D82">
        <v>2</v>
      </c>
      <c r="E82">
        <v>2</v>
      </c>
      <c r="F82">
        <v>1</v>
      </c>
      <c r="G82">
        <v>0</v>
      </c>
      <c r="H82">
        <v>0</v>
      </c>
    </row>
    <row r="83" spans="1:8" x14ac:dyDescent="0.2">
      <c r="A83" t="s">
        <v>7</v>
      </c>
      <c r="B83" t="s">
        <v>42</v>
      </c>
      <c r="C83">
        <v>4</v>
      </c>
      <c r="D83">
        <v>2</v>
      </c>
      <c r="E83">
        <v>2</v>
      </c>
      <c r="F83">
        <v>1</v>
      </c>
      <c r="G83">
        <v>2</v>
      </c>
      <c r="H83">
        <v>0</v>
      </c>
    </row>
    <row r="84" spans="1:8" x14ac:dyDescent="0.2">
      <c r="A84" t="s">
        <v>7</v>
      </c>
      <c r="B84" t="s">
        <v>43</v>
      </c>
      <c r="C84">
        <v>1</v>
      </c>
      <c r="D84">
        <v>0</v>
      </c>
      <c r="E84">
        <v>0</v>
      </c>
      <c r="F84">
        <v>0</v>
      </c>
      <c r="G84">
        <v>1</v>
      </c>
      <c r="H84">
        <v>0</v>
      </c>
    </row>
    <row r="85" spans="1:8" x14ac:dyDescent="0.2">
      <c r="A85" t="s">
        <v>7</v>
      </c>
      <c r="B85" t="s">
        <v>44</v>
      </c>
      <c r="C85">
        <v>1</v>
      </c>
      <c r="D85">
        <v>1</v>
      </c>
      <c r="E85">
        <v>1</v>
      </c>
      <c r="F85">
        <v>0</v>
      </c>
      <c r="G85">
        <v>3</v>
      </c>
      <c r="H85">
        <v>0</v>
      </c>
    </row>
    <row r="86" spans="1:8" x14ac:dyDescent="0.2">
      <c r="A86" t="s">
        <v>7</v>
      </c>
      <c r="B86" t="s">
        <v>94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">
      <c r="A87" t="s">
        <v>7</v>
      </c>
      <c r="B87" t="s">
        <v>95</v>
      </c>
      <c r="C87">
        <v>1</v>
      </c>
      <c r="D87">
        <v>1</v>
      </c>
      <c r="E87">
        <v>1</v>
      </c>
      <c r="F87">
        <v>0</v>
      </c>
      <c r="G87">
        <v>2</v>
      </c>
      <c r="H87">
        <v>0</v>
      </c>
    </row>
    <row r="88" spans="1:8" x14ac:dyDescent="0.2">
      <c r="A88" t="s">
        <v>7</v>
      </c>
      <c r="B88" t="s">
        <v>96</v>
      </c>
      <c r="C88">
        <v>2</v>
      </c>
      <c r="D88">
        <v>1</v>
      </c>
      <c r="E88">
        <v>1</v>
      </c>
      <c r="F88">
        <v>0</v>
      </c>
      <c r="G88">
        <v>1</v>
      </c>
      <c r="H88">
        <v>0</v>
      </c>
    </row>
    <row r="89" spans="1:8" x14ac:dyDescent="0.2">
      <c r="A89" t="s">
        <v>7</v>
      </c>
      <c r="B89" t="s">
        <v>97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</row>
    <row r="90" spans="1:8" x14ac:dyDescent="0.2">
      <c r="A90" t="s">
        <v>7</v>
      </c>
      <c r="B90" t="s">
        <v>98</v>
      </c>
      <c r="C90">
        <v>1</v>
      </c>
      <c r="D90">
        <v>1</v>
      </c>
      <c r="E90">
        <v>1</v>
      </c>
      <c r="F90">
        <v>0</v>
      </c>
      <c r="G90">
        <v>1</v>
      </c>
      <c r="H90">
        <v>0</v>
      </c>
    </row>
    <row r="91" spans="1:8" x14ac:dyDescent="0.2">
      <c r="A91" t="s">
        <v>7</v>
      </c>
      <c r="B91" t="s">
        <v>99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</row>
    <row r="92" spans="1:8" x14ac:dyDescent="0.2">
      <c r="A92" t="s">
        <v>7</v>
      </c>
      <c r="B92" t="s">
        <v>100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2">
      <c r="A93" t="s">
        <v>45</v>
      </c>
      <c r="B93" t="s">
        <v>46</v>
      </c>
      <c r="C93">
        <v>52.054000000000002</v>
      </c>
      <c r="D93">
        <v>42.374000000000002</v>
      </c>
      <c r="E93">
        <v>45.097999999999999</v>
      </c>
      <c r="F93">
        <v>36.466999999999999</v>
      </c>
      <c r="G93">
        <v>45.481999999999999</v>
      </c>
      <c r="H93">
        <v>0</v>
      </c>
    </row>
    <row r="94" spans="1:8" x14ac:dyDescent="0.2">
      <c r="A94" t="s">
        <v>47</v>
      </c>
      <c r="B94" t="s">
        <v>46</v>
      </c>
      <c r="C94">
        <v>46.158000000000001</v>
      </c>
      <c r="D94">
        <v>39.83</v>
      </c>
      <c r="E94">
        <v>42.436</v>
      </c>
      <c r="F94">
        <v>32.957999999999998</v>
      </c>
      <c r="G94">
        <v>41.139000000000003</v>
      </c>
      <c r="H94">
        <v>0</v>
      </c>
    </row>
    <row r="95" spans="1:8" x14ac:dyDescent="0.2">
      <c r="A95" t="s">
        <v>48</v>
      </c>
      <c r="B95" t="s">
        <v>46</v>
      </c>
      <c r="C95">
        <v>0.55300000000000005</v>
      </c>
      <c r="D95">
        <v>1.2</v>
      </c>
      <c r="E95">
        <v>1.6950000000000001</v>
      </c>
      <c r="F95">
        <v>1.2609999999999999</v>
      </c>
      <c r="G95">
        <v>4.6449999999999996</v>
      </c>
      <c r="H95">
        <v>0</v>
      </c>
    </row>
    <row r="96" spans="1:8" x14ac:dyDescent="0.2">
      <c r="A96" t="s">
        <v>26</v>
      </c>
      <c r="B96" t="s">
        <v>89</v>
      </c>
    </row>
    <row r="97" spans="1:8" x14ac:dyDescent="0.2">
      <c r="A97" t="s">
        <v>0</v>
      </c>
      <c r="C97" t="s">
        <v>1</v>
      </c>
      <c r="D97" t="s">
        <v>11</v>
      </c>
      <c r="E97" t="s">
        <v>6</v>
      </c>
      <c r="F97" t="s">
        <v>8</v>
      </c>
      <c r="G97" t="s">
        <v>10</v>
      </c>
      <c r="H97" t="s">
        <v>85</v>
      </c>
    </row>
    <row r="98" spans="1:8" x14ac:dyDescent="0.2">
      <c r="A98" t="s">
        <v>2</v>
      </c>
      <c r="B98" t="s">
        <v>3</v>
      </c>
      <c r="C98">
        <v>8987</v>
      </c>
      <c r="D98">
        <v>1366</v>
      </c>
      <c r="E98">
        <v>813</v>
      </c>
      <c r="F98">
        <v>783</v>
      </c>
      <c r="G98">
        <v>111</v>
      </c>
      <c r="H98">
        <v>196</v>
      </c>
    </row>
    <row r="99" spans="1:8" x14ac:dyDescent="0.2">
      <c r="A99" t="s">
        <v>4</v>
      </c>
      <c r="B99" t="s">
        <v>5</v>
      </c>
      <c r="C99">
        <v>2909</v>
      </c>
      <c r="D99">
        <v>465</v>
      </c>
      <c r="E99">
        <v>277</v>
      </c>
      <c r="F99">
        <v>273</v>
      </c>
      <c r="G99">
        <v>41</v>
      </c>
      <c r="H99">
        <v>125</v>
      </c>
    </row>
    <row r="100" spans="1:8" x14ac:dyDescent="0.2">
      <c r="A100" t="s">
        <v>7</v>
      </c>
      <c r="B100" t="s">
        <v>27</v>
      </c>
      <c r="C100">
        <v>12</v>
      </c>
      <c r="D100">
        <v>14</v>
      </c>
      <c r="E100">
        <v>12</v>
      </c>
      <c r="F100">
        <v>15</v>
      </c>
      <c r="G100">
        <v>19</v>
      </c>
      <c r="H100">
        <v>9</v>
      </c>
    </row>
    <row r="101" spans="1:8" x14ac:dyDescent="0.2">
      <c r="A101" t="s">
        <v>7</v>
      </c>
      <c r="B101" t="s">
        <v>28</v>
      </c>
      <c r="C101">
        <v>2</v>
      </c>
      <c r="D101">
        <v>3</v>
      </c>
      <c r="E101">
        <v>3</v>
      </c>
      <c r="F101">
        <v>2</v>
      </c>
      <c r="G101">
        <v>3</v>
      </c>
      <c r="H101">
        <v>5</v>
      </c>
    </row>
    <row r="102" spans="1:8" x14ac:dyDescent="0.2">
      <c r="A102" t="s">
        <v>7</v>
      </c>
      <c r="B102" t="s">
        <v>29</v>
      </c>
      <c r="C102">
        <v>3</v>
      </c>
      <c r="D102">
        <v>4</v>
      </c>
      <c r="E102">
        <v>4</v>
      </c>
      <c r="F102">
        <v>4</v>
      </c>
      <c r="G102">
        <v>1</v>
      </c>
      <c r="H102">
        <v>4</v>
      </c>
    </row>
    <row r="103" spans="1:8" x14ac:dyDescent="0.2">
      <c r="A103" t="s">
        <v>7</v>
      </c>
      <c r="B103" t="s">
        <v>30</v>
      </c>
      <c r="C103">
        <v>4</v>
      </c>
      <c r="D103">
        <v>6</v>
      </c>
      <c r="E103">
        <v>5</v>
      </c>
      <c r="F103">
        <v>7</v>
      </c>
      <c r="G103">
        <v>9</v>
      </c>
      <c r="H103">
        <v>7</v>
      </c>
    </row>
    <row r="104" spans="1:8" x14ac:dyDescent="0.2">
      <c r="A104" t="s">
        <v>7</v>
      </c>
      <c r="B104" t="s">
        <v>31</v>
      </c>
      <c r="C104">
        <v>4</v>
      </c>
      <c r="D104">
        <v>6</v>
      </c>
      <c r="E104">
        <v>6</v>
      </c>
      <c r="F104">
        <v>7</v>
      </c>
      <c r="G104">
        <v>3</v>
      </c>
      <c r="H104">
        <v>13</v>
      </c>
    </row>
    <row r="105" spans="1:8" x14ac:dyDescent="0.2">
      <c r="A105" t="s">
        <v>7</v>
      </c>
      <c r="B105" t="s">
        <v>32</v>
      </c>
      <c r="C105">
        <v>4</v>
      </c>
      <c r="D105">
        <v>5</v>
      </c>
      <c r="E105">
        <v>5</v>
      </c>
      <c r="F105">
        <v>6</v>
      </c>
      <c r="G105">
        <v>1</v>
      </c>
      <c r="H105">
        <v>5</v>
      </c>
    </row>
    <row r="106" spans="1:8" x14ac:dyDescent="0.2">
      <c r="A106" t="s">
        <v>7</v>
      </c>
      <c r="B106" t="s">
        <v>33</v>
      </c>
      <c r="C106">
        <v>5</v>
      </c>
      <c r="D106">
        <v>5</v>
      </c>
      <c r="E106">
        <v>4</v>
      </c>
      <c r="F106">
        <v>6</v>
      </c>
      <c r="G106">
        <v>1</v>
      </c>
      <c r="H106">
        <v>4</v>
      </c>
    </row>
    <row r="107" spans="1:8" x14ac:dyDescent="0.2">
      <c r="A107" t="s">
        <v>7</v>
      </c>
      <c r="B107" t="s">
        <v>34</v>
      </c>
      <c r="C107">
        <v>4</v>
      </c>
      <c r="D107">
        <v>5</v>
      </c>
      <c r="E107">
        <v>5</v>
      </c>
      <c r="F107">
        <v>6</v>
      </c>
      <c r="G107">
        <v>3</v>
      </c>
      <c r="H107">
        <v>4</v>
      </c>
    </row>
    <row r="108" spans="1:8" x14ac:dyDescent="0.2">
      <c r="A108" t="s">
        <v>7</v>
      </c>
      <c r="B108" t="s">
        <v>35</v>
      </c>
      <c r="C108">
        <v>5</v>
      </c>
      <c r="D108">
        <v>6</v>
      </c>
      <c r="E108">
        <v>5</v>
      </c>
      <c r="F108">
        <v>7</v>
      </c>
      <c r="G108">
        <v>6</v>
      </c>
      <c r="H108">
        <v>2</v>
      </c>
    </row>
    <row r="109" spans="1:8" x14ac:dyDescent="0.2">
      <c r="A109" t="s">
        <v>7</v>
      </c>
      <c r="B109" t="s">
        <v>36</v>
      </c>
      <c r="C109">
        <v>5</v>
      </c>
      <c r="D109">
        <v>6</v>
      </c>
      <c r="E109">
        <v>5</v>
      </c>
      <c r="F109">
        <v>6</v>
      </c>
      <c r="G109">
        <v>8</v>
      </c>
      <c r="H109">
        <v>3</v>
      </c>
    </row>
    <row r="110" spans="1:8" x14ac:dyDescent="0.2">
      <c r="A110" t="s">
        <v>7</v>
      </c>
      <c r="B110" t="s">
        <v>37</v>
      </c>
      <c r="C110">
        <v>16</v>
      </c>
      <c r="D110">
        <v>16</v>
      </c>
      <c r="E110">
        <v>17</v>
      </c>
      <c r="F110">
        <v>15</v>
      </c>
      <c r="G110">
        <v>12</v>
      </c>
      <c r="H110">
        <v>14</v>
      </c>
    </row>
    <row r="111" spans="1:8" x14ac:dyDescent="0.2">
      <c r="A111" t="s">
        <v>7</v>
      </c>
      <c r="B111" t="s">
        <v>38</v>
      </c>
      <c r="C111">
        <v>7</v>
      </c>
      <c r="D111">
        <v>6</v>
      </c>
      <c r="E111">
        <v>8</v>
      </c>
      <c r="F111">
        <v>5</v>
      </c>
      <c r="G111">
        <v>7</v>
      </c>
      <c r="H111">
        <v>8</v>
      </c>
    </row>
    <row r="112" spans="1:8" x14ac:dyDescent="0.2">
      <c r="A112" t="s">
        <v>7</v>
      </c>
      <c r="B112" t="s">
        <v>39</v>
      </c>
      <c r="C112">
        <v>7</v>
      </c>
      <c r="D112">
        <v>6</v>
      </c>
      <c r="E112">
        <v>7</v>
      </c>
      <c r="F112">
        <v>5</v>
      </c>
      <c r="G112">
        <v>6</v>
      </c>
      <c r="H112">
        <v>5</v>
      </c>
    </row>
    <row r="113" spans="1:8" x14ac:dyDescent="0.2">
      <c r="A113" t="s">
        <v>7</v>
      </c>
      <c r="B113" t="s">
        <v>40</v>
      </c>
      <c r="C113">
        <v>5</v>
      </c>
      <c r="D113">
        <v>4</v>
      </c>
      <c r="E113">
        <v>5</v>
      </c>
      <c r="F113">
        <v>3</v>
      </c>
      <c r="G113">
        <v>4</v>
      </c>
      <c r="H113">
        <v>6</v>
      </c>
    </row>
    <row r="114" spans="1:8" x14ac:dyDescent="0.2">
      <c r="A114" t="s">
        <v>7</v>
      </c>
      <c r="B114" t="s">
        <v>41</v>
      </c>
      <c r="C114">
        <v>3</v>
      </c>
      <c r="D114">
        <v>2</v>
      </c>
      <c r="E114">
        <v>2</v>
      </c>
      <c r="F114">
        <v>1</v>
      </c>
      <c r="G114">
        <v>2</v>
      </c>
      <c r="H114">
        <v>1</v>
      </c>
    </row>
    <row r="115" spans="1:8" x14ac:dyDescent="0.2">
      <c r="A115" t="s">
        <v>7</v>
      </c>
      <c r="B115" t="s">
        <v>42</v>
      </c>
      <c r="C115">
        <v>4</v>
      </c>
      <c r="D115">
        <v>2</v>
      </c>
      <c r="E115">
        <v>3</v>
      </c>
      <c r="F115">
        <v>2</v>
      </c>
      <c r="G115">
        <v>2</v>
      </c>
      <c r="H115">
        <v>3</v>
      </c>
    </row>
    <row r="116" spans="1:8" x14ac:dyDescent="0.2">
      <c r="A116" t="s">
        <v>7</v>
      </c>
      <c r="B116" t="s">
        <v>43</v>
      </c>
      <c r="C116">
        <v>1</v>
      </c>
      <c r="D116">
        <v>1</v>
      </c>
      <c r="E116">
        <v>1</v>
      </c>
      <c r="F116">
        <v>0</v>
      </c>
      <c r="G116">
        <v>3</v>
      </c>
      <c r="H116">
        <v>2</v>
      </c>
    </row>
    <row r="117" spans="1:8" x14ac:dyDescent="0.2">
      <c r="A117" t="s">
        <v>7</v>
      </c>
      <c r="B117" t="s">
        <v>44</v>
      </c>
      <c r="C117">
        <v>2</v>
      </c>
      <c r="D117">
        <v>1</v>
      </c>
      <c r="E117">
        <v>1</v>
      </c>
      <c r="F117">
        <v>0</v>
      </c>
      <c r="G117">
        <v>1</v>
      </c>
      <c r="H117">
        <v>1</v>
      </c>
    </row>
    <row r="118" spans="1:8" x14ac:dyDescent="0.2">
      <c r="A118" t="s">
        <v>7</v>
      </c>
      <c r="B118" t="s">
        <v>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2">
      <c r="A119" t="s">
        <v>7</v>
      </c>
      <c r="B119" t="s">
        <v>95</v>
      </c>
      <c r="C119">
        <v>1</v>
      </c>
      <c r="D119">
        <v>1</v>
      </c>
      <c r="E119">
        <v>1</v>
      </c>
      <c r="F119">
        <v>1</v>
      </c>
      <c r="G119">
        <v>2</v>
      </c>
      <c r="H119">
        <v>1</v>
      </c>
    </row>
    <row r="120" spans="1:8" x14ac:dyDescent="0.2">
      <c r="A120" t="s">
        <v>7</v>
      </c>
      <c r="B120" t="s">
        <v>96</v>
      </c>
      <c r="C120">
        <v>2</v>
      </c>
      <c r="D120">
        <v>1</v>
      </c>
      <c r="E120">
        <v>0</v>
      </c>
      <c r="F120">
        <v>1</v>
      </c>
      <c r="G120">
        <v>1</v>
      </c>
      <c r="H120">
        <v>1</v>
      </c>
    </row>
    <row r="121" spans="1:8" x14ac:dyDescent="0.2">
      <c r="A121" t="s">
        <v>7</v>
      </c>
      <c r="B121" t="s">
        <v>97</v>
      </c>
      <c r="C121">
        <v>1</v>
      </c>
      <c r="D121">
        <v>0</v>
      </c>
      <c r="E121">
        <v>0</v>
      </c>
      <c r="F121">
        <v>0</v>
      </c>
      <c r="G121">
        <v>3</v>
      </c>
      <c r="H121">
        <v>0</v>
      </c>
    </row>
    <row r="122" spans="1:8" x14ac:dyDescent="0.2">
      <c r="A122" t="s">
        <v>7</v>
      </c>
      <c r="B122" t="s">
        <v>98</v>
      </c>
      <c r="C122">
        <v>1</v>
      </c>
      <c r="D122">
        <v>1</v>
      </c>
      <c r="E122">
        <v>1</v>
      </c>
      <c r="F122">
        <v>0</v>
      </c>
      <c r="G122">
        <v>2</v>
      </c>
      <c r="H122">
        <v>1</v>
      </c>
    </row>
    <row r="123" spans="1:8" x14ac:dyDescent="0.2">
      <c r="A123" t="s">
        <v>7</v>
      </c>
      <c r="B123" t="s">
        <v>99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x14ac:dyDescent="0.2">
      <c r="A124" t="s">
        <v>7</v>
      </c>
      <c r="B124" t="s">
        <v>100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5" spans="1:8" x14ac:dyDescent="0.2">
      <c r="A125" t="s">
        <v>45</v>
      </c>
      <c r="B125" t="s">
        <v>46</v>
      </c>
      <c r="C125">
        <v>55.774999999999999</v>
      </c>
      <c r="D125">
        <v>46.009</v>
      </c>
      <c r="E125">
        <v>48.076000000000001</v>
      </c>
      <c r="F125">
        <v>40.402999999999999</v>
      </c>
      <c r="G125">
        <v>56.856999999999999</v>
      </c>
      <c r="H125">
        <v>48.530999999999999</v>
      </c>
    </row>
    <row r="126" spans="1:8" x14ac:dyDescent="0.2">
      <c r="A126" t="s">
        <v>47</v>
      </c>
      <c r="B126" t="s">
        <v>46</v>
      </c>
      <c r="C126">
        <v>48.095999999999997</v>
      </c>
      <c r="D126">
        <v>38.805</v>
      </c>
      <c r="E126">
        <v>39.085000000000001</v>
      </c>
      <c r="F126">
        <v>32.628999999999998</v>
      </c>
      <c r="G126">
        <v>58.119</v>
      </c>
      <c r="H126">
        <v>41.252000000000002</v>
      </c>
    </row>
    <row r="127" spans="1:8" x14ac:dyDescent="0.2">
      <c r="A127" t="s">
        <v>48</v>
      </c>
      <c r="B127" t="s">
        <v>46</v>
      </c>
      <c r="C127">
        <v>0.57899999999999996</v>
      </c>
      <c r="D127">
        <v>1.2</v>
      </c>
      <c r="E127">
        <v>1.5720000000000001</v>
      </c>
      <c r="F127">
        <v>1.34</v>
      </c>
      <c r="G127">
        <v>6.2779999999999996</v>
      </c>
      <c r="H127">
        <v>3.3140000000000001</v>
      </c>
    </row>
    <row r="128" spans="1:8" x14ac:dyDescent="0.2">
      <c r="A128" t="s">
        <v>26</v>
      </c>
      <c r="B128" t="s">
        <v>115</v>
      </c>
    </row>
    <row r="129" spans="1:8" x14ac:dyDescent="0.2">
      <c r="A129" t="s">
        <v>0</v>
      </c>
      <c r="C129" t="s">
        <v>1</v>
      </c>
      <c r="D129" t="s">
        <v>11</v>
      </c>
      <c r="E129" t="s">
        <v>6</v>
      </c>
      <c r="F129" t="s">
        <v>8</v>
      </c>
      <c r="G129" t="s">
        <v>10</v>
      </c>
      <c r="H129" t="s">
        <v>85</v>
      </c>
    </row>
    <row r="130" spans="1:8" x14ac:dyDescent="0.2">
      <c r="A130" t="s">
        <v>2</v>
      </c>
      <c r="B130" t="s">
        <v>3</v>
      </c>
      <c r="C130">
        <v>8749</v>
      </c>
      <c r="D130">
        <v>1242</v>
      </c>
      <c r="E130">
        <v>754</v>
      </c>
      <c r="F130">
        <v>720</v>
      </c>
      <c r="G130">
        <v>95</v>
      </c>
      <c r="H130">
        <v>367</v>
      </c>
    </row>
    <row r="131" spans="1:8" x14ac:dyDescent="0.2">
      <c r="A131" t="s">
        <v>4</v>
      </c>
      <c r="B131" t="s">
        <v>5</v>
      </c>
      <c r="C131">
        <v>2972</v>
      </c>
      <c r="D131">
        <v>425</v>
      </c>
      <c r="E131">
        <v>259</v>
      </c>
      <c r="F131">
        <v>253</v>
      </c>
      <c r="G131">
        <v>37</v>
      </c>
      <c r="H131">
        <v>131</v>
      </c>
    </row>
    <row r="132" spans="1:8" x14ac:dyDescent="0.2">
      <c r="A132" t="s">
        <v>7</v>
      </c>
      <c r="B132" t="s">
        <v>27</v>
      </c>
      <c r="C132">
        <v>12</v>
      </c>
      <c r="D132">
        <v>12</v>
      </c>
      <c r="E132">
        <v>11</v>
      </c>
      <c r="F132">
        <v>15</v>
      </c>
      <c r="G132">
        <v>13</v>
      </c>
      <c r="H132">
        <v>11</v>
      </c>
    </row>
    <row r="133" spans="1:8" x14ac:dyDescent="0.2">
      <c r="A133" t="s">
        <v>7</v>
      </c>
      <c r="B133" t="s">
        <v>28</v>
      </c>
      <c r="C133">
        <v>2</v>
      </c>
      <c r="D133">
        <v>2</v>
      </c>
      <c r="E133">
        <v>2</v>
      </c>
      <c r="F133">
        <v>3</v>
      </c>
      <c r="G133">
        <v>1</v>
      </c>
      <c r="H133">
        <v>2</v>
      </c>
    </row>
    <row r="134" spans="1:8" x14ac:dyDescent="0.2">
      <c r="A134" t="s">
        <v>7</v>
      </c>
      <c r="B134" t="s">
        <v>29</v>
      </c>
      <c r="C134">
        <v>4</v>
      </c>
      <c r="D134">
        <v>4</v>
      </c>
      <c r="E134">
        <v>4</v>
      </c>
      <c r="F134">
        <v>4</v>
      </c>
      <c r="G134">
        <v>3</v>
      </c>
      <c r="H134">
        <v>4</v>
      </c>
    </row>
    <row r="135" spans="1:8" x14ac:dyDescent="0.2">
      <c r="A135" t="s">
        <v>7</v>
      </c>
      <c r="B135" t="s">
        <v>30</v>
      </c>
      <c r="C135">
        <v>4</v>
      </c>
      <c r="D135">
        <v>6</v>
      </c>
      <c r="E135">
        <v>6</v>
      </c>
      <c r="F135">
        <v>6</v>
      </c>
      <c r="G135">
        <v>4</v>
      </c>
      <c r="H135">
        <v>6</v>
      </c>
    </row>
    <row r="136" spans="1:8" x14ac:dyDescent="0.2">
      <c r="A136" t="s">
        <v>7</v>
      </c>
      <c r="B136" t="s">
        <v>31</v>
      </c>
      <c r="C136">
        <v>4</v>
      </c>
      <c r="D136">
        <v>6</v>
      </c>
      <c r="E136">
        <v>5</v>
      </c>
      <c r="F136">
        <v>9</v>
      </c>
      <c r="G136">
        <v>5</v>
      </c>
      <c r="H136">
        <v>5</v>
      </c>
    </row>
    <row r="137" spans="1:8" x14ac:dyDescent="0.2">
      <c r="A137" t="s">
        <v>7</v>
      </c>
      <c r="B137" t="s">
        <v>32</v>
      </c>
      <c r="C137">
        <v>3</v>
      </c>
      <c r="D137">
        <v>4</v>
      </c>
      <c r="E137">
        <v>4</v>
      </c>
      <c r="F137">
        <v>5</v>
      </c>
      <c r="G137">
        <v>4</v>
      </c>
      <c r="H137">
        <v>2</v>
      </c>
    </row>
    <row r="138" spans="1:8" x14ac:dyDescent="0.2">
      <c r="A138" t="s">
        <v>7</v>
      </c>
      <c r="B138" t="s">
        <v>33</v>
      </c>
      <c r="C138">
        <v>5</v>
      </c>
      <c r="D138">
        <v>6</v>
      </c>
      <c r="E138">
        <v>6</v>
      </c>
      <c r="F138">
        <v>6</v>
      </c>
      <c r="G138">
        <v>8</v>
      </c>
      <c r="H138">
        <v>6</v>
      </c>
    </row>
    <row r="139" spans="1:8" x14ac:dyDescent="0.2">
      <c r="A139" t="s">
        <v>7</v>
      </c>
      <c r="B139" t="s">
        <v>34</v>
      </c>
      <c r="C139">
        <v>4</v>
      </c>
      <c r="D139">
        <v>4</v>
      </c>
      <c r="E139">
        <v>5</v>
      </c>
      <c r="F139">
        <v>5</v>
      </c>
      <c r="G139">
        <v>10</v>
      </c>
      <c r="H139">
        <v>4</v>
      </c>
    </row>
    <row r="140" spans="1:8" x14ac:dyDescent="0.2">
      <c r="A140" t="s">
        <v>7</v>
      </c>
      <c r="B140" t="s">
        <v>35</v>
      </c>
      <c r="C140">
        <v>5</v>
      </c>
      <c r="D140">
        <v>7</v>
      </c>
      <c r="E140">
        <v>6</v>
      </c>
      <c r="F140">
        <v>8</v>
      </c>
      <c r="G140">
        <v>3</v>
      </c>
      <c r="H140">
        <v>7</v>
      </c>
    </row>
    <row r="141" spans="1:8" x14ac:dyDescent="0.2">
      <c r="A141" t="s">
        <v>7</v>
      </c>
      <c r="B141" t="s">
        <v>36</v>
      </c>
      <c r="C141">
        <v>5</v>
      </c>
      <c r="D141">
        <v>5</v>
      </c>
      <c r="E141">
        <v>5</v>
      </c>
      <c r="F141">
        <v>5</v>
      </c>
      <c r="G141">
        <v>6</v>
      </c>
      <c r="H141">
        <v>5</v>
      </c>
    </row>
    <row r="142" spans="1:8" x14ac:dyDescent="0.2">
      <c r="A142" t="s">
        <v>7</v>
      </c>
      <c r="B142" t="s">
        <v>37</v>
      </c>
      <c r="C142">
        <v>15</v>
      </c>
      <c r="D142">
        <v>13</v>
      </c>
      <c r="E142">
        <v>13</v>
      </c>
      <c r="F142">
        <v>13</v>
      </c>
      <c r="G142">
        <v>9</v>
      </c>
      <c r="H142">
        <v>13</v>
      </c>
    </row>
    <row r="143" spans="1:8" x14ac:dyDescent="0.2">
      <c r="A143" t="s">
        <v>7</v>
      </c>
      <c r="B143" t="s">
        <v>38</v>
      </c>
      <c r="C143">
        <v>7</v>
      </c>
      <c r="D143">
        <v>8</v>
      </c>
      <c r="E143">
        <v>9</v>
      </c>
      <c r="F143">
        <v>7</v>
      </c>
      <c r="G143">
        <v>6</v>
      </c>
      <c r="H143">
        <v>9</v>
      </c>
    </row>
    <row r="144" spans="1:8" x14ac:dyDescent="0.2">
      <c r="A144" t="s">
        <v>7</v>
      </c>
      <c r="B144" t="s">
        <v>39</v>
      </c>
      <c r="C144">
        <v>6</v>
      </c>
      <c r="D144">
        <v>5</v>
      </c>
      <c r="E144">
        <v>6</v>
      </c>
      <c r="F144">
        <v>4</v>
      </c>
      <c r="G144">
        <v>3</v>
      </c>
      <c r="H144">
        <v>3</v>
      </c>
    </row>
    <row r="145" spans="1:8" x14ac:dyDescent="0.2">
      <c r="A145" t="s">
        <v>7</v>
      </c>
      <c r="B145" t="s">
        <v>40</v>
      </c>
      <c r="C145">
        <v>5</v>
      </c>
      <c r="D145">
        <v>5</v>
      </c>
      <c r="E145">
        <v>5</v>
      </c>
      <c r="F145">
        <v>5</v>
      </c>
      <c r="G145">
        <v>3</v>
      </c>
      <c r="H145">
        <v>5</v>
      </c>
    </row>
    <row r="146" spans="1:8" x14ac:dyDescent="0.2">
      <c r="A146" t="s">
        <v>7</v>
      </c>
      <c r="B146" t="s">
        <v>41</v>
      </c>
      <c r="C146">
        <v>3</v>
      </c>
      <c r="D146">
        <v>3</v>
      </c>
      <c r="E146">
        <v>3</v>
      </c>
      <c r="F146">
        <v>2</v>
      </c>
      <c r="G146">
        <v>2</v>
      </c>
      <c r="H146">
        <v>3</v>
      </c>
    </row>
    <row r="147" spans="1:8" x14ac:dyDescent="0.2">
      <c r="A147" t="s">
        <v>7</v>
      </c>
      <c r="B147" t="s">
        <v>42</v>
      </c>
      <c r="C147">
        <v>4</v>
      </c>
      <c r="D147">
        <v>3</v>
      </c>
      <c r="E147">
        <v>3</v>
      </c>
      <c r="F147">
        <v>1</v>
      </c>
      <c r="G147">
        <v>12</v>
      </c>
      <c r="H147">
        <v>4</v>
      </c>
    </row>
    <row r="148" spans="1:8" x14ac:dyDescent="0.2">
      <c r="A148" t="s">
        <v>7</v>
      </c>
      <c r="B148" t="s">
        <v>43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2</v>
      </c>
    </row>
    <row r="149" spans="1:8" x14ac:dyDescent="0.2">
      <c r="A149" t="s">
        <v>7</v>
      </c>
      <c r="B149" t="s">
        <v>44</v>
      </c>
      <c r="C149">
        <v>2</v>
      </c>
      <c r="D149">
        <v>1</v>
      </c>
      <c r="E149">
        <v>2</v>
      </c>
      <c r="F149">
        <v>0</v>
      </c>
      <c r="G149">
        <v>0</v>
      </c>
      <c r="H149">
        <v>1</v>
      </c>
    </row>
    <row r="150" spans="1:8" x14ac:dyDescent="0.2">
      <c r="A150" t="s">
        <v>7</v>
      </c>
      <c r="B150" t="s">
        <v>94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</row>
    <row r="151" spans="1:8" x14ac:dyDescent="0.2">
      <c r="A151" t="s">
        <v>7</v>
      </c>
      <c r="B151" t="s">
        <v>95</v>
      </c>
      <c r="C151">
        <v>2</v>
      </c>
      <c r="D151">
        <v>1</v>
      </c>
      <c r="E151">
        <v>1</v>
      </c>
      <c r="F151">
        <v>0</v>
      </c>
      <c r="G151">
        <v>0</v>
      </c>
      <c r="H151">
        <v>3</v>
      </c>
    </row>
    <row r="152" spans="1:8" x14ac:dyDescent="0.2">
      <c r="A152" t="s">
        <v>7</v>
      </c>
      <c r="B152" t="s">
        <v>96</v>
      </c>
      <c r="C152">
        <v>3</v>
      </c>
      <c r="D152">
        <v>2</v>
      </c>
      <c r="E152">
        <v>2</v>
      </c>
      <c r="F152">
        <v>1</v>
      </c>
      <c r="G152">
        <v>5</v>
      </c>
      <c r="H152">
        <v>3</v>
      </c>
    </row>
    <row r="153" spans="1:8" x14ac:dyDescent="0.2">
      <c r="A153" t="s">
        <v>7</v>
      </c>
      <c r="B153" t="s">
        <v>97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</row>
    <row r="154" spans="1:8" x14ac:dyDescent="0.2">
      <c r="A154" t="s">
        <v>7</v>
      </c>
      <c r="B154" t="s">
        <v>98</v>
      </c>
      <c r="C154">
        <v>0</v>
      </c>
      <c r="D154">
        <v>0</v>
      </c>
      <c r="E154">
        <v>0</v>
      </c>
      <c r="F154">
        <v>0</v>
      </c>
      <c r="G154">
        <v>1</v>
      </c>
      <c r="H154">
        <v>0</v>
      </c>
    </row>
    <row r="155" spans="1:8" x14ac:dyDescent="0.2">
      <c r="A155" t="s">
        <v>7</v>
      </c>
      <c r="B155" t="s">
        <v>99</v>
      </c>
      <c r="C155">
        <v>0</v>
      </c>
      <c r="D155">
        <v>0</v>
      </c>
      <c r="E155">
        <v>0</v>
      </c>
      <c r="F155">
        <v>0</v>
      </c>
      <c r="G155">
        <v>1</v>
      </c>
      <c r="H155">
        <v>0</v>
      </c>
    </row>
    <row r="156" spans="1:8" x14ac:dyDescent="0.2">
      <c r="A156" t="s">
        <v>7</v>
      </c>
      <c r="B156" t="s">
        <v>100</v>
      </c>
      <c r="C156">
        <v>1</v>
      </c>
      <c r="D156">
        <v>0</v>
      </c>
      <c r="E156">
        <v>0</v>
      </c>
      <c r="F156">
        <v>0</v>
      </c>
      <c r="G156">
        <v>3</v>
      </c>
      <c r="H156">
        <v>0</v>
      </c>
    </row>
    <row r="157" spans="1:8" x14ac:dyDescent="0.2">
      <c r="A157" t="s">
        <v>45</v>
      </c>
      <c r="B157" t="s">
        <v>46</v>
      </c>
      <c r="C157">
        <v>58.512</v>
      </c>
      <c r="D157">
        <v>49.356000000000002</v>
      </c>
      <c r="E157">
        <v>51.411000000000001</v>
      </c>
      <c r="F157">
        <v>42.009</v>
      </c>
      <c r="G157">
        <v>63.317</v>
      </c>
      <c r="H157">
        <v>54.417000000000002</v>
      </c>
    </row>
    <row r="158" spans="1:8" x14ac:dyDescent="0.2">
      <c r="A158" t="s">
        <v>47</v>
      </c>
      <c r="B158" t="s">
        <v>46</v>
      </c>
      <c r="C158">
        <v>52.475000000000001</v>
      </c>
      <c r="D158">
        <v>42.738</v>
      </c>
      <c r="E158">
        <v>42.975999999999999</v>
      </c>
      <c r="F158">
        <v>37.692999999999998</v>
      </c>
      <c r="G158">
        <v>66.108000000000004</v>
      </c>
      <c r="H158">
        <v>44.924999999999997</v>
      </c>
    </row>
    <row r="159" spans="1:8" x14ac:dyDescent="0.2">
      <c r="A159" t="s">
        <v>48</v>
      </c>
      <c r="B159" t="s">
        <v>46</v>
      </c>
      <c r="C159">
        <v>0.63700000000000001</v>
      </c>
      <c r="D159">
        <v>1.375</v>
      </c>
      <c r="E159">
        <v>1.7689999999999999</v>
      </c>
      <c r="F159">
        <v>1.593</v>
      </c>
      <c r="G159">
        <v>7.7359999999999998</v>
      </c>
      <c r="H159">
        <v>2.6659999999999999</v>
      </c>
    </row>
    <row r="160" spans="1:8" x14ac:dyDescent="0.2">
      <c r="A160" t="s">
        <v>26</v>
      </c>
      <c r="B160" t="s">
        <v>116</v>
      </c>
    </row>
    <row r="161" spans="1:8" x14ac:dyDescent="0.2">
      <c r="A161" t="s">
        <v>0</v>
      </c>
      <c r="C161" t="s">
        <v>1</v>
      </c>
      <c r="D161" t="s">
        <v>11</v>
      </c>
      <c r="E161" t="s">
        <v>6</v>
      </c>
      <c r="F161" t="s">
        <v>8</v>
      </c>
      <c r="G161" t="s">
        <v>10</v>
      </c>
      <c r="H161" t="s">
        <v>85</v>
      </c>
    </row>
    <row r="162" spans="1:8" x14ac:dyDescent="0.2">
      <c r="A162" t="s">
        <v>2</v>
      </c>
      <c r="B162" t="s">
        <v>3</v>
      </c>
      <c r="C162">
        <v>8715</v>
      </c>
      <c r="D162">
        <v>1062</v>
      </c>
      <c r="E162">
        <v>610</v>
      </c>
      <c r="F162">
        <v>610</v>
      </c>
      <c r="G162">
        <v>69</v>
      </c>
      <c r="H162">
        <v>380</v>
      </c>
    </row>
    <row r="163" spans="1:8" x14ac:dyDescent="0.2">
      <c r="A163" t="s">
        <v>4</v>
      </c>
      <c r="B163" t="s">
        <v>5</v>
      </c>
      <c r="C163">
        <v>3019</v>
      </c>
      <c r="D163">
        <v>370</v>
      </c>
      <c r="E163">
        <v>216</v>
      </c>
      <c r="F163">
        <v>217</v>
      </c>
      <c r="G163">
        <v>27</v>
      </c>
      <c r="H163">
        <v>144</v>
      </c>
    </row>
    <row r="164" spans="1:8" x14ac:dyDescent="0.2">
      <c r="A164" t="s">
        <v>7</v>
      </c>
      <c r="B164" t="s">
        <v>27</v>
      </c>
      <c r="C164">
        <v>11</v>
      </c>
      <c r="D164">
        <v>12</v>
      </c>
      <c r="E164">
        <v>12</v>
      </c>
      <c r="F164">
        <v>14</v>
      </c>
      <c r="G164">
        <v>10</v>
      </c>
      <c r="H164">
        <v>12</v>
      </c>
    </row>
    <row r="165" spans="1:8" x14ac:dyDescent="0.2">
      <c r="A165" t="s">
        <v>7</v>
      </c>
      <c r="B165" t="s">
        <v>28</v>
      </c>
      <c r="C165">
        <v>2</v>
      </c>
      <c r="D165">
        <v>2</v>
      </c>
      <c r="E165">
        <v>3</v>
      </c>
      <c r="F165">
        <v>3</v>
      </c>
      <c r="G165">
        <v>7</v>
      </c>
      <c r="H165">
        <v>4</v>
      </c>
    </row>
    <row r="166" spans="1:8" x14ac:dyDescent="0.2">
      <c r="A166" t="s">
        <v>7</v>
      </c>
      <c r="B166" t="s">
        <v>29</v>
      </c>
      <c r="C166">
        <v>4</v>
      </c>
      <c r="D166">
        <v>5</v>
      </c>
      <c r="E166">
        <v>4</v>
      </c>
      <c r="F166">
        <v>6</v>
      </c>
      <c r="G166">
        <v>3</v>
      </c>
      <c r="H166">
        <v>4</v>
      </c>
    </row>
    <row r="167" spans="1:8" x14ac:dyDescent="0.2">
      <c r="A167" t="s">
        <v>7</v>
      </c>
      <c r="B167" t="s">
        <v>30</v>
      </c>
      <c r="C167">
        <v>4</v>
      </c>
      <c r="D167">
        <v>6</v>
      </c>
      <c r="E167">
        <v>5</v>
      </c>
      <c r="F167">
        <v>7</v>
      </c>
      <c r="G167">
        <v>7</v>
      </c>
      <c r="H167">
        <v>5</v>
      </c>
    </row>
    <row r="168" spans="1:8" x14ac:dyDescent="0.2">
      <c r="A168" t="s">
        <v>7</v>
      </c>
      <c r="B168" t="s">
        <v>31</v>
      </c>
      <c r="C168">
        <v>4</v>
      </c>
      <c r="D168">
        <v>5</v>
      </c>
      <c r="E168">
        <v>5</v>
      </c>
      <c r="F168">
        <v>6</v>
      </c>
      <c r="G168">
        <v>7</v>
      </c>
      <c r="H168">
        <v>6</v>
      </c>
    </row>
    <row r="169" spans="1:8" x14ac:dyDescent="0.2">
      <c r="A169" t="s">
        <v>7</v>
      </c>
      <c r="B169" t="s">
        <v>32</v>
      </c>
      <c r="C169">
        <v>3</v>
      </c>
      <c r="D169">
        <v>4</v>
      </c>
      <c r="E169">
        <v>5</v>
      </c>
      <c r="F169">
        <v>4</v>
      </c>
      <c r="G169">
        <v>1</v>
      </c>
      <c r="H169">
        <v>3</v>
      </c>
    </row>
    <row r="170" spans="1:8" x14ac:dyDescent="0.2">
      <c r="A170" t="s">
        <v>7</v>
      </c>
      <c r="B170" t="s">
        <v>33</v>
      </c>
      <c r="C170">
        <v>4</v>
      </c>
      <c r="D170">
        <v>5</v>
      </c>
      <c r="E170">
        <v>6</v>
      </c>
      <c r="F170">
        <v>5</v>
      </c>
      <c r="G170">
        <v>4</v>
      </c>
      <c r="H170">
        <v>6</v>
      </c>
    </row>
    <row r="171" spans="1:8" x14ac:dyDescent="0.2">
      <c r="A171" t="s">
        <v>7</v>
      </c>
      <c r="B171" t="s">
        <v>34</v>
      </c>
      <c r="C171">
        <v>4</v>
      </c>
      <c r="D171">
        <v>5</v>
      </c>
      <c r="E171">
        <v>4</v>
      </c>
      <c r="F171">
        <v>6</v>
      </c>
      <c r="G171">
        <v>4</v>
      </c>
      <c r="H171">
        <v>6</v>
      </c>
    </row>
    <row r="172" spans="1:8" x14ac:dyDescent="0.2">
      <c r="A172" t="s">
        <v>7</v>
      </c>
      <c r="B172" t="s">
        <v>35</v>
      </c>
      <c r="C172">
        <v>4</v>
      </c>
      <c r="D172">
        <v>5</v>
      </c>
      <c r="E172">
        <v>5</v>
      </c>
      <c r="F172">
        <v>6</v>
      </c>
      <c r="G172">
        <v>3</v>
      </c>
      <c r="H172">
        <v>5</v>
      </c>
    </row>
    <row r="173" spans="1:8" x14ac:dyDescent="0.2">
      <c r="A173" t="s">
        <v>7</v>
      </c>
      <c r="B173" t="s">
        <v>36</v>
      </c>
      <c r="C173">
        <v>5</v>
      </c>
      <c r="D173">
        <v>6</v>
      </c>
      <c r="E173">
        <v>5</v>
      </c>
      <c r="F173">
        <v>7</v>
      </c>
      <c r="G173">
        <v>5</v>
      </c>
      <c r="H173">
        <v>8</v>
      </c>
    </row>
    <row r="174" spans="1:8" x14ac:dyDescent="0.2">
      <c r="A174" t="s">
        <v>7</v>
      </c>
      <c r="B174" t="s">
        <v>37</v>
      </c>
      <c r="C174">
        <v>16</v>
      </c>
      <c r="D174">
        <v>17</v>
      </c>
      <c r="E174">
        <v>16</v>
      </c>
      <c r="F174">
        <v>16</v>
      </c>
      <c r="G174">
        <v>26</v>
      </c>
      <c r="H174">
        <v>14</v>
      </c>
    </row>
    <row r="175" spans="1:8" x14ac:dyDescent="0.2">
      <c r="A175" t="s">
        <v>7</v>
      </c>
      <c r="B175" t="s">
        <v>38</v>
      </c>
      <c r="C175">
        <v>7</v>
      </c>
      <c r="D175">
        <v>8</v>
      </c>
      <c r="E175">
        <v>8</v>
      </c>
      <c r="F175">
        <v>8</v>
      </c>
      <c r="G175">
        <v>5</v>
      </c>
      <c r="H175">
        <v>8</v>
      </c>
    </row>
    <row r="176" spans="1:8" x14ac:dyDescent="0.2">
      <c r="A176" t="s">
        <v>7</v>
      </c>
      <c r="B176" t="s">
        <v>39</v>
      </c>
      <c r="C176">
        <v>7</v>
      </c>
      <c r="D176">
        <v>6</v>
      </c>
      <c r="E176">
        <v>7</v>
      </c>
      <c r="F176">
        <v>4</v>
      </c>
      <c r="G176">
        <v>3</v>
      </c>
      <c r="H176">
        <v>4</v>
      </c>
    </row>
    <row r="177" spans="1:8" x14ac:dyDescent="0.2">
      <c r="A177" t="s">
        <v>7</v>
      </c>
      <c r="B177" t="s">
        <v>40</v>
      </c>
      <c r="C177">
        <v>6</v>
      </c>
      <c r="D177">
        <v>4</v>
      </c>
      <c r="E177">
        <v>4</v>
      </c>
      <c r="F177">
        <v>3</v>
      </c>
      <c r="G177">
        <v>3</v>
      </c>
      <c r="H177">
        <v>6</v>
      </c>
    </row>
    <row r="178" spans="1:8" x14ac:dyDescent="0.2">
      <c r="A178" t="s">
        <v>7</v>
      </c>
      <c r="B178" t="s">
        <v>41</v>
      </c>
      <c r="C178">
        <v>3</v>
      </c>
      <c r="D178">
        <v>2</v>
      </c>
      <c r="E178">
        <v>3</v>
      </c>
      <c r="F178">
        <v>1</v>
      </c>
      <c r="G178">
        <v>2</v>
      </c>
      <c r="H178">
        <v>2</v>
      </c>
    </row>
    <row r="179" spans="1:8" x14ac:dyDescent="0.2">
      <c r="A179" t="s">
        <v>7</v>
      </c>
      <c r="B179" t="s">
        <v>42</v>
      </c>
      <c r="C179">
        <v>4</v>
      </c>
      <c r="D179">
        <v>3</v>
      </c>
      <c r="E179">
        <v>3</v>
      </c>
      <c r="F179">
        <v>1</v>
      </c>
      <c r="G179">
        <v>1</v>
      </c>
      <c r="H179">
        <v>2</v>
      </c>
    </row>
    <row r="180" spans="1:8" x14ac:dyDescent="0.2">
      <c r="A180" t="s">
        <v>7</v>
      </c>
      <c r="B180" t="s">
        <v>43</v>
      </c>
      <c r="C180">
        <v>2</v>
      </c>
      <c r="D180">
        <v>0</v>
      </c>
      <c r="E180">
        <v>1</v>
      </c>
      <c r="F180">
        <v>0</v>
      </c>
      <c r="G180">
        <v>0</v>
      </c>
      <c r="H180">
        <v>1</v>
      </c>
    </row>
    <row r="181" spans="1:8" x14ac:dyDescent="0.2">
      <c r="A181" t="s">
        <v>7</v>
      </c>
      <c r="B181" t="s">
        <v>44</v>
      </c>
      <c r="C181">
        <v>2</v>
      </c>
      <c r="D181">
        <v>2</v>
      </c>
      <c r="E181">
        <v>2</v>
      </c>
      <c r="F181">
        <v>1</v>
      </c>
      <c r="G181">
        <v>0</v>
      </c>
      <c r="H181">
        <v>3</v>
      </c>
    </row>
    <row r="182" spans="1:8" x14ac:dyDescent="0.2">
      <c r="A182" t="s">
        <v>7</v>
      </c>
      <c r="B182" t="s">
        <v>94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</row>
    <row r="183" spans="1:8" x14ac:dyDescent="0.2">
      <c r="A183" t="s">
        <v>7</v>
      </c>
      <c r="B183" t="s">
        <v>95</v>
      </c>
      <c r="C183">
        <v>2</v>
      </c>
      <c r="D183">
        <v>1</v>
      </c>
      <c r="E183">
        <v>1</v>
      </c>
      <c r="F183">
        <v>1</v>
      </c>
      <c r="G183">
        <v>2</v>
      </c>
      <c r="H183">
        <v>0</v>
      </c>
    </row>
    <row r="184" spans="1:8" x14ac:dyDescent="0.2">
      <c r="A184" t="s">
        <v>7</v>
      </c>
      <c r="B184" t="s">
        <v>96</v>
      </c>
      <c r="C184">
        <v>3</v>
      </c>
      <c r="D184">
        <v>2</v>
      </c>
      <c r="E184">
        <v>3</v>
      </c>
      <c r="F184">
        <v>1</v>
      </c>
      <c r="G184">
        <v>4</v>
      </c>
      <c r="H184">
        <v>2</v>
      </c>
    </row>
    <row r="185" spans="1:8" x14ac:dyDescent="0.2">
      <c r="A185" t="s">
        <v>7</v>
      </c>
      <c r="B185" t="s">
        <v>97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</row>
    <row r="186" spans="1:8" x14ac:dyDescent="0.2">
      <c r="A186" t="s">
        <v>7</v>
      </c>
      <c r="B186" t="s">
        <v>98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</row>
    <row r="187" spans="1:8" x14ac:dyDescent="0.2">
      <c r="A187" t="s">
        <v>7</v>
      </c>
      <c r="B187" t="s">
        <v>99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</row>
    <row r="188" spans="1:8" x14ac:dyDescent="0.2">
      <c r="A188" t="s">
        <v>7</v>
      </c>
      <c r="B188" t="s">
        <v>100</v>
      </c>
      <c r="C188">
        <v>1</v>
      </c>
      <c r="D188">
        <v>1</v>
      </c>
      <c r="E188">
        <v>1</v>
      </c>
      <c r="F188">
        <v>0</v>
      </c>
      <c r="G188">
        <v>2</v>
      </c>
      <c r="H188">
        <v>0</v>
      </c>
    </row>
    <row r="189" spans="1:8" x14ac:dyDescent="0.2">
      <c r="A189" t="s">
        <v>45</v>
      </c>
      <c r="B189" t="s">
        <v>46</v>
      </c>
      <c r="C189">
        <v>60.47</v>
      </c>
      <c r="D189">
        <v>49.975000000000001</v>
      </c>
      <c r="E189">
        <v>52.491</v>
      </c>
      <c r="F189">
        <v>43.485999999999997</v>
      </c>
      <c r="G189">
        <v>53.576000000000001</v>
      </c>
      <c r="H189">
        <v>50.029000000000003</v>
      </c>
    </row>
    <row r="190" spans="1:8" x14ac:dyDescent="0.2">
      <c r="A190" t="s">
        <v>47</v>
      </c>
      <c r="B190" t="s">
        <v>46</v>
      </c>
      <c r="C190">
        <v>52.837000000000003</v>
      </c>
      <c r="D190">
        <v>44.244999999999997</v>
      </c>
      <c r="E190">
        <v>46.323</v>
      </c>
      <c r="F190">
        <v>38.521999999999998</v>
      </c>
      <c r="G190">
        <v>54.802999999999997</v>
      </c>
      <c r="H190">
        <v>41.588000000000001</v>
      </c>
    </row>
    <row r="191" spans="1:8" x14ac:dyDescent="0.2">
      <c r="A191" t="s">
        <v>48</v>
      </c>
      <c r="B191" t="s">
        <v>46</v>
      </c>
      <c r="C191">
        <v>0.64800000000000002</v>
      </c>
      <c r="D191">
        <v>1.538</v>
      </c>
      <c r="E191">
        <v>2.125</v>
      </c>
      <c r="F191">
        <v>1.7709999999999999</v>
      </c>
      <c r="G191">
        <v>7.2610000000000001</v>
      </c>
      <c r="H191">
        <v>2.468</v>
      </c>
    </row>
    <row r="192" spans="1:8" x14ac:dyDescent="0.2">
      <c r="A192" t="s">
        <v>26</v>
      </c>
      <c r="B192" t="s">
        <v>243</v>
      </c>
    </row>
    <row r="193" spans="1:8" x14ac:dyDescent="0.2">
      <c r="A193" t="s">
        <v>0</v>
      </c>
      <c r="C193" t="s">
        <v>1</v>
      </c>
      <c r="D193" t="s">
        <v>11</v>
      </c>
      <c r="E193" t="s">
        <v>6</v>
      </c>
      <c r="F193" t="s">
        <v>8</v>
      </c>
      <c r="G193" t="s">
        <v>10</v>
      </c>
      <c r="H193" t="s">
        <v>85</v>
      </c>
    </row>
    <row r="194" spans="1:8" x14ac:dyDescent="0.2">
      <c r="A194" t="s">
        <v>2</v>
      </c>
      <c r="B194" t="s">
        <v>3</v>
      </c>
      <c r="C194">
        <v>9231</v>
      </c>
      <c r="D194">
        <v>1088</v>
      </c>
      <c r="E194">
        <v>635</v>
      </c>
      <c r="F194">
        <v>622</v>
      </c>
      <c r="G194">
        <v>69</v>
      </c>
      <c r="H194">
        <v>519</v>
      </c>
    </row>
    <row r="195" spans="1:8" x14ac:dyDescent="0.2">
      <c r="A195" t="s">
        <v>4</v>
      </c>
      <c r="B195" t="s">
        <v>5</v>
      </c>
      <c r="C195">
        <v>3025</v>
      </c>
      <c r="D195">
        <v>356</v>
      </c>
      <c r="E195">
        <v>212</v>
      </c>
      <c r="F195">
        <v>199</v>
      </c>
      <c r="G195">
        <v>25</v>
      </c>
      <c r="H195">
        <v>178</v>
      </c>
    </row>
    <row r="196" spans="1:8" x14ac:dyDescent="0.2">
      <c r="A196" t="s">
        <v>7</v>
      </c>
      <c r="B196" t="s">
        <v>27</v>
      </c>
      <c r="C196">
        <v>10</v>
      </c>
      <c r="D196">
        <v>11</v>
      </c>
      <c r="E196">
        <v>10</v>
      </c>
      <c r="F196">
        <v>13</v>
      </c>
      <c r="G196">
        <v>7</v>
      </c>
      <c r="H196">
        <v>10</v>
      </c>
    </row>
    <row r="197" spans="1:8" x14ac:dyDescent="0.2">
      <c r="A197" t="s">
        <v>7</v>
      </c>
      <c r="B197" t="s">
        <v>28</v>
      </c>
      <c r="C197">
        <v>2</v>
      </c>
      <c r="D197">
        <v>2</v>
      </c>
      <c r="E197">
        <v>2</v>
      </c>
      <c r="F197">
        <v>2</v>
      </c>
      <c r="G197">
        <v>4</v>
      </c>
      <c r="H197">
        <v>2</v>
      </c>
    </row>
    <row r="198" spans="1:8" x14ac:dyDescent="0.2">
      <c r="A198" t="s">
        <v>7</v>
      </c>
      <c r="B198" t="s">
        <v>29</v>
      </c>
      <c r="C198">
        <v>3</v>
      </c>
      <c r="D198">
        <v>4</v>
      </c>
      <c r="E198">
        <v>4</v>
      </c>
      <c r="F198">
        <v>4</v>
      </c>
      <c r="G198">
        <v>2</v>
      </c>
      <c r="H198">
        <v>5</v>
      </c>
    </row>
    <row r="199" spans="1:8" x14ac:dyDescent="0.2">
      <c r="A199" t="s">
        <v>7</v>
      </c>
      <c r="B199" t="s">
        <v>30</v>
      </c>
      <c r="C199">
        <v>4</v>
      </c>
      <c r="D199">
        <v>6</v>
      </c>
      <c r="E199">
        <v>5</v>
      </c>
      <c r="F199">
        <v>7</v>
      </c>
      <c r="G199">
        <v>3</v>
      </c>
      <c r="H199">
        <v>5</v>
      </c>
    </row>
    <row r="200" spans="1:8" x14ac:dyDescent="0.2">
      <c r="A200" t="s">
        <v>7</v>
      </c>
      <c r="B200" t="s">
        <v>31</v>
      </c>
      <c r="C200">
        <v>4</v>
      </c>
      <c r="D200">
        <v>4</v>
      </c>
      <c r="E200">
        <v>5</v>
      </c>
      <c r="F200">
        <v>4</v>
      </c>
      <c r="G200">
        <v>3</v>
      </c>
      <c r="H200">
        <v>4</v>
      </c>
    </row>
    <row r="201" spans="1:8" x14ac:dyDescent="0.2">
      <c r="A201" t="s">
        <v>7</v>
      </c>
      <c r="B201" t="s">
        <v>32</v>
      </c>
      <c r="C201">
        <v>4</v>
      </c>
      <c r="D201">
        <v>5</v>
      </c>
      <c r="E201">
        <v>4</v>
      </c>
      <c r="F201">
        <v>6</v>
      </c>
      <c r="G201">
        <v>10</v>
      </c>
      <c r="H201">
        <v>5</v>
      </c>
    </row>
    <row r="202" spans="1:8" x14ac:dyDescent="0.2">
      <c r="A202" t="s">
        <v>7</v>
      </c>
      <c r="B202" t="s">
        <v>33</v>
      </c>
      <c r="C202">
        <v>4</v>
      </c>
      <c r="D202">
        <v>4</v>
      </c>
      <c r="E202">
        <v>3</v>
      </c>
      <c r="F202">
        <v>5</v>
      </c>
      <c r="G202">
        <v>4</v>
      </c>
      <c r="H202">
        <v>3</v>
      </c>
    </row>
    <row r="203" spans="1:8" x14ac:dyDescent="0.2">
      <c r="A203" t="s">
        <v>7</v>
      </c>
      <c r="B203" t="s">
        <v>34</v>
      </c>
      <c r="C203">
        <v>3</v>
      </c>
      <c r="D203">
        <v>4</v>
      </c>
      <c r="E203">
        <v>4</v>
      </c>
      <c r="F203">
        <v>4</v>
      </c>
      <c r="G203">
        <v>1</v>
      </c>
      <c r="H203">
        <v>4</v>
      </c>
    </row>
    <row r="204" spans="1:8" x14ac:dyDescent="0.2">
      <c r="A204" t="s">
        <v>7</v>
      </c>
      <c r="B204" t="s">
        <v>35</v>
      </c>
      <c r="C204">
        <v>5</v>
      </c>
      <c r="D204">
        <v>6</v>
      </c>
      <c r="E204">
        <v>6</v>
      </c>
      <c r="F204">
        <v>6</v>
      </c>
      <c r="G204">
        <v>7</v>
      </c>
      <c r="H204">
        <v>6</v>
      </c>
    </row>
    <row r="205" spans="1:8" x14ac:dyDescent="0.2">
      <c r="A205" t="s">
        <v>7</v>
      </c>
      <c r="B205" t="s">
        <v>36</v>
      </c>
      <c r="C205">
        <v>4</v>
      </c>
      <c r="D205">
        <v>6</v>
      </c>
      <c r="E205">
        <v>5</v>
      </c>
      <c r="F205">
        <v>7</v>
      </c>
      <c r="G205">
        <v>2</v>
      </c>
      <c r="H205">
        <v>6</v>
      </c>
    </row>
    <row r="206" spans="1:8" x14ac:dyDescent="0.2">
      <c r="A206" t="s">
        <v>7</v>
      </c>
      <c r="B206" t="s">
        <v>37</v>
      </c>
      <c r="C206">
        <v>17</v>
      </c>
      <c r="D206">
        <v>18</v>
      </c>
      <c r="E206">
        <v>18</v>
      </c>
      <c r="F206">
        <v>18</v>
      </c>
      <c r="G206">
        <v>8</v>
      </c>
      <c r="H206">
        <v>13</v>
      </c>
    </row>
    <row r="207" spans="1:8" x14ac:dyDescent="0.2">
      <c r="A207" t="s">
        <v>7</v>
      </c>
      <c r="B207" t="s">
        <v>38</v>
      </c>
      <c r="C207">
        <v>8</v>
      </c>
      <c r="D207">
        <v>9</v>
      </c>
      <c r="E207">
        <v>10</v>
      </c>
      <c r="F207">
        <v>7</v>
      </c>
      <c r="G207">
        <v>15</v>
      </c>
      <c r="H207">
        <v>8</v>
      </c>
    </row>
    <row r="208" spans="1:8" x14ac:dyDescent="0.2">
      <c r="A208" t="s">
        <v>7</v>
      </c>
      <c r="B208" t="s">
        <v>39</v>
      </c>
      <c r="C208">
        <v>7</v>
      </c>
      <c r="D208">
        <v>5</v>
      </c>
      <c r="E208">
        <v>4</v>
      </c>
      <c r="F208">
        <v>6</v>
      </c>
      <c r="G208">
        <v>9</v>
      </c>
      <c r="H208">
        <v>7</v>
      </c>
    </row>
    <row r="209" spans="1:8" x14ac:dyDescent="0.2">
      <c r="A209" t="s">
        <v>7</v>
      </c>
      <c r="B209" t="s">
        <v>40</v>
      </c>
      <c r="C209">
        <v>6</v>
      </c>
      <c r="D209">
        <v>5</v>
      </c>
      <c r="E209">
        <v>6</v>
      </c>
      <c r="F209">
        <v>3</v>
      </c>
      <c r="G209">
        <v>4</v>
      </c>
      <c r="H209">
        <v>5</v>
      </c>
    </row>
    <row r="210" spans="1:8" x14ac:dyDescent="0.2">
      <c r="A210" t="s">
        <v>7</v>
      </c>
      <c r="B210" t="s">
        <v>41</v>
      </c>
      <c r="C210">
        <v>4</v>
      </c>
      <c r="D210">
        <v>3</v>
      </c>
      <c r="E210">
        <v>4</v>
      </c>
      <c r="F210">
        <v>2</v>
      </c>
      <c r="G210">
        <v>2</v>
      </c>
      <c r="H210">
        <v>5</v>
      </c>
    </row>
    <row r="211" spans="1:8" x14ac:dyDescent="0.2">
      <c r="A211" t="s">
        <v>7</v>
      </c>
      <c r="B211" t="s">
        <v>42</v>
      </c>
      <c r="C211">
        <v>4</v>
      </c>
      <c r="D211">
        <v>3</v>
      </c>
      <c r="E211">
        <v>3</v>
      </c>
      <c r="F211">
        <v>3</v>
      </c>
      <c r="G211">
        <v>6</v>
      </c>
      <c r="H211">
        <v>3</v>
      </c>
    </row>
    <row r="212" spans="1:8" x14ac:dyDescent="0.2">
      <c r="A212" t="s">
        <v>7</v>
      </c>
      <c r="B212" t="s">
        <v>43</v>
      </c>
      <c r="C212">
        <v>2</v>
      </c>
      <c r="D212">
        <v>1</v>
      </c>
      <c r="E212">
        <v>1</v>
      </c>
      <c r="F212">
        <v>0</v>
      </c>
      <c r="G212">
        <v>0</v>
      </c>
      <c r="H212">
        <v>3</v>
      </c>
    </row>
    <row r="213" spans="1:8" x14ac:dyDescent="0.2">
      <c r="A213" t="s">
        <v>7</v>
      </c>
      <c r="B213" t="s">
        <v>44</v>
      </c>
      <c r="C213">
        <v>2</v>
      </c>
      <c r="D213">
        <v>1</v>
      </c>
      <c r="E213">
        <v>1</v>
      </c>
      <c r="F213">
        <v>0</v>
      </c>
      <c r="G213">
        <v>1</v>
      </c>
      <c r="H213">
        <v>2</v>
      </c>
    </row>
    <row r="214" spans="1:8" x14ac:dyDescent="0.2">
      <c r="A214" t="s">
        <v>7</v>
      </c>
      <c r="B214" t="s">
        <v>94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">
      <c r="A215" t="s">
        <v>7</v>
      </c>
      <c r="B215" t="s">
        <v>95</v>
      </c>
      <c r="C215">
        <v>2</v>
      </c>
      <c r="D215">
        <v>1</v>
      </c>
      <c r="E215">
        <v>1</v>
      </c>
      <c r="F215">
        <v>0</v>
      </c>
      <c r="G215">
        <v>2</v>
      </c>
      <c r="H215">
        <v>1</v>
      </c>
    </row>
    <row r="216" spans="1:8" x14ac:dyDescent="0.2">
      <c r="A216" t="s">
        <v>7</v>
      </c>
      <c r="B216" t="s">
        <v>96</v>
      </c>
      <c r="C216">
        <v>3</v>
      </c>
      <c r="D216">
        <v>1</v>
      </c>
      <c r="E216">
        <v>1</v>
      </c>
      <c r="F216">
        <v>1</v>
      </c>
      <c r="G216">
        <v>1</v>
      </c>
      <c r="H216">
        <v>0</v>
      </c>
    </row>
    <row r="217" spans="1:8" x14ac:dyDescent="0.2">
      <c r="A217" t="s">
        <v>7</v>
      </c>
      <c r="B217" t="s">
        <v>97</v>
      </c>
      <c r="C217">
        <v>2</v>
      </c>
      <c r="D217">
        <v>1</v>
      </c>
      <c r="E217">
        <v>2</v>
      </c>
      <c r="F217">
        <v>0</v>
      </c>
      <c r="G217">
        <v>5</v>
      </c>
      <c r="H217">
        <v>2</v>
      </c>
    </row>
    <row r="218" spans="1:8" x14ac:dyDescent="0.2">
      <c r="A218" t="s">
        <v>7</v>
      </c>
      <c r="B218" t="s">
        <v>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</row>
    <row r="219" spans="1:8" x14ac:dyDescent="0.2">
      <c r="A219" t="s">
        <v>7</v>
      </c>
      <c r="B219" t="s">
        <v>99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1</v>
      </c>
    </row>
    <row r="220" spans="1:8" x14ac:dyDescent="0.2">
      <c r="A220" t="s">
        <v>7</v>
      </c>
      <c r="B220" t="s">
        <v>100</v>
      </c>
      <c r="C220">
        <v>1</v>
      </c>
      <c r="D220">
        <v>1</v>
      </c>
      <c r="E220">
        <v>2</v>
      </c>
      <c r="F220">
        <v>1</v>
      </c>
      <c r="G220">
        <v>6</v>
      </c>
      <c r="H220">
        <v>1</v>
      </c>
    </row>
    <row r="221" spans="1:8" x14ac:dyDescent="0.2">
      <c r="A221" t="s">
        <v>45</v>
      </c>
      <c r="B221" t="s">
        <v>46</v>
      </c>
      <c r="C221">
        <v>64.587000000000003</v>
      </c>
      <c r="D221">
        <v>53.771000000000001</v>
      </c>
      <c r="E221">
        <v>56.746000000000002</v>
      </c>
      <c r="F221">
        <v>46.877000000000002</v>
      </c>
      <c r="G221">
        <v>78.605000000000004</v>
      </c>
      <c r="H221">
        <v>56.99</v>
      </c>
    </row>
    <row r="222" spans="1:8" x14ac:dyDescent="0.2">
      <c r="A222" t="s">
        <v>47</v>
      </c>
      <c r="B222" t="s">
        <v>46</v>
      </c>
      <c r="C222">
        <v>54.664999999999999</v>
      </c>
      <c r="D222">
        <v>48.534999999999997</v>
      </c>
      <c r="E222">
        <v>53.37</v>
      </c>
      <c r="F222">
        <v>41.308999999999997</v>
      </c>
      <c r="G222">
        <v>81.031000000000006</v>
      </c>
      <c r="H222">
        <v>50.536000000000001</v>
      </c>
    </row>
    <row r="223" spans="1:8" x14ac:dyDescent="0.2">
      <c r="A223" t="s">
        <v>48</v>
      </c>
      <c r="B223" t="s">
        <v>46</v>
      </c>
      <c r="C223">
        <v>0.64</v>
      </c>
      <c r="D223">
        <v>1.657</v>
      </c>
      <c r="E223">
        <v>2.371</v>
      </c>
      <c r="F223">
        <v>1.8660000000000001</v>
      </c>
      <c r="G223">
        <v>10.923999999999999</v>
      </c>
      <c r="H223">
        <v>2.504</v>
      </c>
    </row>
    <row r="224" spans="1:8" x14ac:dyDescent="0.2">
      <c r="A224" t="s">
        <v>26</v>
      </c>
      <c r="B224" t="s">
        <v>245</v>
      </c>
    </row>
    <row r="225" spans="1:8" x14ac:dyDescent="0.2">
      <c r="A225" t="s">
        <v>0</v>
      </c>
      <c r="C225" t="s">
        <v>1</v>
      </c>
      <c r="D225" t="s">
        <v>11</v>
      </c>
      <c r="E225" t="s">
        <v>6</v>
      </c>
      <c r="F225" t="s">
        <v>8</v>
      </c>
      <c r="G225" t="s">
        <v>10</v>
      </c>
      <c r="H225" t="s">
        <v>85</v>
      </c>
    </row>
    <row r="226" spans="1:8" x14ac:dyDescent="0.2">
      <c r="A226" t="s">
        <v>2</v>
      </c>
      <c r="B226" t="s">
        <v>3</v>
      </c>
      <c r="C226">
        <v>8813</v>
      </c>
      <c r="D226">
        <v>1080</v>
      </c>
      <c r="E226">
        <v>624</v>
      </c>
      <c r="F226">
        <v>625</v>
      </c>
      <c r="G226">
        <v>59</v>
      </c>
      <c r="H226">
        <v>403</v>
      </c>
    </row>
    <row r="227" spans="1:8" x14ac:dyDescent="0.2">
      <c r="A227" t="s">
        <v>4</v>
      </c>
      <c r="B227" t="s">
        <v>5</v>
      </c>
      <c r="C227">
        <v>3018</v>
      </c>
      <c r="D227">
        <v>373</v>
      </c>
      <c r="E227">
        <v>218</v>
      </c>
      <c r="F227">
        <v>220</v>
      </c>
      <c r="G227">
        <v>24</v>
      </c>
      <c r="H227">
        <v>150</v>
      </c>
    </row>
    <row r="228" spans="1:8" x14ac:dyDescent="0.2">
      <c r="A228" t="s">
        <v>7</v>
      </c>
      <c r="B228" t="s">
        <v>27</v>
      </c>
      <c r="C228">
        <v>11</v>
      </c>
      <c r="D228">
        <v>13</v>
      </c>
      <c r="E228">
        <v>13</v>
      </c>
      <c r="F228">
        <v>15</v>
      </c>
      <c r="G228">
        <v>9</v>
      </c>
      <c r="H228">
        <v>11</v>
      </c>
    </row>
    <row r="229" spans="1:8" x14ac:dyDescent="0.2">
      <c r="A229" t="s">
        <v>7</v>
      </c>
      <c r="B229" t="s">
        <v>28</v>
      </c>
      <c r="C229">
        <v>2</v>
      </c>
      <c r="D229">
        <v>2</v>
      </c>
      <c r="E229">
        <v>3</v>
      </c>
      <c r="F229">
        <v>2</v>
      </c>
      <c r="G229">
        <v>6</v>
      </c>
      <c r="H229">
        <v>4</v>
      </c>
    </row>
    <row r="230" spans="1:8" x14ac:dyDescent="0.2">
      <c r="A230" t="s">
        <v>7</v>
      </c>
      <c r="B230" t="s">
        <v>29</v>
      </c>
      <c r="C230">
        <v>3</v>
      </c>
      <c r="D230">
        <v>4</v>
      </c>
      <c r="E230">
        <v>4</v>
      </c>
      <c r="F230">
        <v>5</v>
      </c>
      <c r="G230">
        <v>4</v>
      </c>
      <c r="H230">
        <v>5</v>
      </c>
    </row>
    <row r="231" spans="1:8" x14ac:dyDescent="0.2">
      <c r="A231" t="s">
        <v>7</v>
      </c>
      <c r="B231" t="s">
        <v>30</v>
      </c>
      <c r="C231">
        <v>4</v>
      </c>
      <c r="D231">
        <v>6</v>
      </c>
      <c r="E231">
        <v>5</v>
      </c>
      <c r="F231">
        <v>7</v>
      </c>
      <c r="G231">
        <v>2</v>
      </c>
      <c r="H231">
        <v>5</v>
      </c>
    </row>
    <row r="232" spans="1:8" x14ac:dyDescent="0.2">
      <c r="A232" t="s">
        <v>7</v>
      </c>
      <c r="B232" t="s">
        <v>31</v>
      </c>
      <c r="C232">
        <v>4</v>
      </c>
      <c r="D232">
        <v>5</v>
      </c>
      <c r="E232">
        <v>5</v>
      </c>
      <c r="F232">
        <v>5</v>
      </c>
      <c r="G232">
        <v>7</v>
      </c>
      <c r="H232">
        <v>4</v>
      </c>
    </row>
    <row r="233" spans="1:8" x14ac:dyDescent="0.2">
      <c r="A233" t="s">
        <v>7</v>
      </c>
      <c r="B233" t="s">
        <v>32</v>
      </c>
      <c r="C233">
        <v>3</v>
      </c>
      <c r="D233">
        <v>5</v>
      </c>
      <c r="E233">
        <v>5</v>
      </c>
      <c r="F233">
        <v>5</v>
      </c>
      <c r="G233">
        <v>6</v>
      </c>
      <c r="H233">
        <v>3</v>
      </c>
    </row>
    <row r="234" spans="1:8" x14ac:dyDescent="0.2">
      <c r="A234" t="s">
        <v>7</v>
      </c>
      <c r="B234" t="s">
        <v>33</v>
      </c>
      <c r="C234">
        <v>4</v>
      </c>
      <c r="D234">
        <v>4</v>
      </c>
      <c r="E234">
        <v>5</v>
      </c>
      <c r="F234">
        <v>4</v>
      </c>
      <c r="G234">
        <v>1</v>
      </c>
      <c r="H234">
        <v>4</v>
      </c>
    </row>
    <row r="235" spans="1:8" x14ac:dyDescent="0.2">
      <c r="A235" t="s">
        <v>7</v>
      </c>
      <c r="B235" t="s">
        <v>34</v>
      </c>
      <c r="C235">
        <v>4</v>
      </c>
      <c r="D235">
        <v>6</v>
      </c>
      <c r="E235">
        <v>5</v>
      </c>
      <c r="F235">
        <v>7</v>
      </c>
      <c r="G235">
        <v>3</v>
      </c>
      <c r="H235">
        <v>5</v>
      </c>
    </row>
    <row r="236" spans="1:8" x14ac:dyDescent="0.2">
      <c r="A236" t="s">
        <v>7</v>
      </c>
      <c r="B236" t="s">
        <v>35</v>
      </c>
      <c r="C236">
        <v>4</v>
      </c>
      <c r="D236">
        <v>4</v>
      </c>
      <c r="E236">
        <v>5</v>
      </c>
      <c r="F236">
        <v>5</v>
      </c>
      <c r="G236">
        <v>10</v>
      </c>
      <c r="H236">
        <v>6</v>
      </c>
    </row>
    <row r="237" spans="1:8" x14ac:dyDescent="0.2">
      <c r="A237" t="s">
        <v>7</v>
      </c>
      <c r="B237" t="s">
        <v>36</v>
      </c>
      <c r="C237">
        <v>5</v>
      </c>
      <c r="D237">
        <v>6</v>
      </c>
      <c r="E237">
        <v>4</v>
      </c>
      <c r="F237">
        <v>6</v>
      </c>
      <c r="G237">
        <v>5</v>
      </c>
      <c r="H237">
        <v>8</v>
      </c>
    </row>
    <row r="238" spans="1:8" x14ac:dyDescent="0.2">
      <c r="A238" t="s">
        <v>7</v>
      </c>
      <c r="B238" t="s">
        <v>37</v>
      </c>
      <c r="C238">
        <v>16</v>
      </c>
      <c r="D238">
        <v>17</v>
      </c>
      <c r="E238">
        <v>15</v>
      </c>
      <c r="F238">
        <v>17</v>
      </c>
      <c r="G238">
        <v>21</v>
      </c>
      <c r="H238">
        <v>13</v>
      </c>
    </row>
    <row r="239" spans="1:8" x14ac:dyDescent="0.2">
      <c r="A239" t="s">
        <v>7</v>
      </c>
      <c r="B239" t="s">
        <v>38</v>
      </c>
      <c r="C239">
        <v>8</v>
      </c>
      <c r="D239">
        <v>8</v>
      </c>
      <c r="E239">
        <v>8</v>
      </c>
      <c r="F239">
        <v>8</v>
      </c>
      <c r="G239">
        <v>9</v>
      </c>
      <c r="H239">
        <v>9</v>
      </c>
    </row>
    <row r="240" spans="1:8" x14ac:dyDescent="0.2">
      <c r="A240" t="s">
        <v>7</v>
      </c>
      <c r="B240" t="s">
        <v>39</v>
      </c>
      <c r="C240">
        <v>7</v>
      </c>
      <c r="D240">
        <v>6</v>
      </c>
      <c r="E240">
        <v>7</v>
      </c>
      <c r="F240">
        <v>4</v>
      </c>
      <c r="G240">
        <v>6</v>
      </c>
      <c r="H240">
        <v>5</v>
      </c>
    </row>
    <row r="241" spans="1:8" x14ac:dyDescent="0.2">
      <c r="A241" t="s">
        <v>7</v>
      </c>
      <c r="B241" t="s">
        <v>40</v>
      </c>
      <c r="C241">
        <v>6</v>
      </c>
      <c r="D241">
        <v>5</v>
      </c>
      <c r="E241">
        <v>5</v>
      </c>
      <c r="F241">
        <v>4</v>
      </c>
      <c r="G241">
        <v>3</v>
      </c>
      <c r="H241">
        <v>6</v>
      </c>
    </row>
    <row r="242" spans="1:8" x14ac:dyDescent="0.2">
      <c r="A242" t="s">
        <v>7</v>
      </c>
      <c r="B242" t="s">
        <v>41</v>
      </c>
      <c r="C242">
        <v>3</v>
      </c>
      <c r="D242">
        <v>2</v>
      </c>
      <c r="E242">
        <v>3</v>
      </c>
      <c r="F242">
        <v>1</v>
      </c>
      <c r="G242">
        <v>1</v>
      </c>
      <c r="H242">
        <v>3</v>
      </c>
    </row>
    <row r="243" spans="1:8" x14ac:dyDescent="0.2">
      <c r="A243" t="s">
        <v>7</v>
      </c>
      <c r="B243" t="s">
        <v>42</v>
      </c>
      <c r="C243">
        <v>5</v>
      </c>
      <c r="D243">
        <v>2</v>
      </c>
      <c r="E243">
        <v>3</v>
      </c>
      <c r="F243">
        <v>1</v>
      </c>
      <c r="G243">
        <v>1</v>
      </c>
      <c r="H243">
        <v>2</v>
      </c>
    </row>
    <row r="244" spans="1:8" x14ac:dyDescent="0.2">
      <c r="A244" t="s">
        <v>7</v>
      </c>
      <c r="B244" t="s">
        <v>43</v>
      </c>
      <c r="C244">
        <v>2</v>
      </c>
      <c r="D244">
        <v>1</v>
      </c>
      <c r="E244">
        <v>1</v>
      </c>
      <c r="F244">
        <v>0</v>
      </c>
      <c r="G244">
        <v>0</v>
      </c>
      <c r="H244">
        <v>1</v>
      </c>
    </row>
    <row r="245" spans="1:8" x14ac:dyDescent="0.2">
      <c r="A245" t="s">
        <v>7</v>
      </c>
      <c r="B245" t="s">
        <v>44</v>
      </c>
      <c r="C245">
        <v>2</v>
      </c>
      <c r="D245">
        <v>1</v>
      </c>
      <c r="E245">
        <v>2</v>
      </c>
      <c r="F245">
        <v>1</v>
      </c>
      <c r="G245">
        <v>0</v>
      </c>
      <c r="H245">
        <v>2</v>
      </c>
    </row>
    <row r="246" spans="1:8" x14ac:dyDescent="0.2">
      <c r="A246" t="s">
        <v>7</v>
      </c>
      <c r="B246" t="s">
        <v>94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2">
      <c r="A247" t="s">
        <v>7</v>
      </c>
      <c r="B247" t="s">
        <v>95</v>
      </c>
      <c r="C247">
        <v>2</v>
      </c>
      <c r="D247">
        <v>1</v>
      </c>
      <c r="E247">
        <v>1</v>
      </c>
      <c r="F247">
        <v>1</v>
      </c>
      <c r="G247">
        <v>2</v>
      </c>
      <c r="H247">
        <v>0</v>
      </c>
    </row>
    <row r="248" spans="1:8" x14ac:dyDescent="0.2">
      <c r="A248" t="s">
        <v>7</v>
      </c>
      <c r="B248" t="s">
        <v>96</v>
      </c>
      <c r="C248">
        <v>3</v>
      </c>
      <c r="D248">
        <v>1</v>
      </c>
      <c r="E248">
        <v>2</v>
      </c>
      <c r="F248">
        <v>1</v>
      </c>
      <c r="G248">
        <v>3</v>
      </c>
      <c r="H248">
        <v>2</v>
      </c>
    </row>
    <row r="249" spans="1:8" x14ac:dyDescent="0.2">
      <c r="A249" t="s">
        <v>7</v>
      </c>
      <c r="B249" t="s">
        <v>97</v>
      </c>
      <c r="C249">
        <v>1</v>
      </c>
      <c r="D249">
        <v>0</v>
      </c>
      <c r="E249">
        <v>0</v>
      </c>
      <c r="F249">
        <v>0</v>
      </c>
      <c r="G249">
        <v>1</v>
      </c>
      <c r="H249">
        <v>0</v>
      </c>
    </row>
    <row r="250" spans="1:8" x14ac:dyDescent="0.2">
      <c r="A250" t="s">
        <v>7</v>
      </c>
      <c r="B250" t="s">
        <v>98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2">
      <c r="A251" t="s">
        <v>7</v>
      </c>
      <c r="B251" t="s">
        <v>99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1</v>
      </c>
    </row>
    <row r="252" spans="1:8" x14ac:dyDescent="0.2">
      <c r="A252" t="s">
        <v>7</v>
      </c>
      <c r="B252" t="s">
        <v>100</v>
      </c>
      <c r="C252">
        <v>1</v>
      </c>
      <c r="D252">
        <v>1</v>
      </c>
      <c r="E252">
        <v>1</v>
      </c>
      <c r="F252">
        <v>0</v>
      </c>
      <c r="G252">
        <v>0</v>
      </c>
      <c r="H252">
        <v>0</v>
      </c>
    </row>
    <row r="253" spans="1:8" x14ac:dyDescent="0.2">
      <c r="A253" t="s">
        <v>45</v>
      </c>
      <c r="B253" t="s">
        <v>46</v>
      </c>
      <c r="C253">
        <v>61.716999999999999</v>
      </c>
      <c r="D253">
        <v>49.642000000000003</v>
      </c>
      <c r="E253">
        <v>51.84</v>
      </c>
      <c r="F253">
        <v>43.598999999999997</v>
      </c>
      <c r="G253">
        <v>49.228999999999999</v>
      </c>
      <c r="H253">
        <v>50.741</v>
      </c>
    </row>
    <row r="254" spans="1:8" x14ac:dyDescent="0.2">
      <c r="A254" t="s">
        <v>47</v>
      </c>
      <c r="B254" t="s">
        <v>46</v>
      </c>
      <c r="C254">
        <v>53.45</v>
      </c>
      <c r="D254">
        <v>43.539000000000001</v>
      </c>
      <c r="E254">
        <v>45.860999999999997</v>
      </c>
      <c r="F254">
        <v>38.42</v>
      </c>
      <c r="G254">
        <v>37.246000000000002</v>
      </c>
      <c r="H254">
        <v>42.695999999999998</v>
      </c>
    </row>
    <row r="255" spans="1:8" x14ac:dyDescent="0.2">
      <c r="A255" t="s">
        <v>48</v>
      </c>
      <c r="B255" t="s">
        <v>46</v>
      </c>
      <c r="C255">
        <v>0.64900000000000002</v>
      </c>
      <c r="D255">
        <v>1.508</v>
      </c>
      <c r="E255">
        <v>2.0750000000000002</v>
      </c>
      <c r="F255">
        <v>1.762</v>
      </c>
      <c r="G255">
        <v>5.4109999999999996</v>
      </c>
      <c r="H255">
        <v>2.472</v>
      </c>
    </row>
    <row r="256" spans="1:8" x14ac:dyDescent="0.2">
      <c r="A256" t="s">
        <v>26</v>
      </c>
      <c r="B256" t="s">
        <v>246</v>
      </c>
    </row>
    <row r="257" spans="1:8" x14ac:dyDescent="0.2">
      <c r="A257" t="s">
        <v>0</v>
      </c>
      <c r="C257" t="s">
        <v>1</v>
      </c>
      <c r="D257" t="s">
        <v>11</v>
      </c>
      <c r="E257" t="s">
        <v>6</v>
      </c>
      <c r="F257" t="s">
        <v>8</v>
      </c>
      <c r="G257" t="s">
        <v>10</v>
      </c>
      <c r="H257" t="s">
        <v>85</v>
      </c>
    </row>
    <row r="258" spans="1:8" x14ac:dyDescent="0.2">
      <c r="A258" t="s">
        <v>2</v>
      </c>
      <c r="B258" t="s">
        <v>3</v>
      </c>
      <c r="C258">
        <v>9207</v>
      </c>
      <c r="D258">
        <v>1030</v>
      </c>
      <c r="E258">
        <v>596</v>
      </c>
      <c r="F258">
        <v>572</v>
      </c>
      <c r="G258">
        <v>70</v>
      </c>
      <c r="H258">
        <v>550</v>
      </c>
    </row>
    <row r="259" spans="1:8" x14ac:dyDescent="0.2">
      <c r="A259" t="s">
        <v>4</v>
      </c>
      <c r="B259" t="s">
        <v>5</v>
      </c>
      <c r="C259">
        <v>3057</v>
      </c>
      <c r="D259">
        <v>344</v>
      </c>
      <c r="E259">
        <v>203</v>
      </c>
      <c r="F259">
        <v>184</v>
      </c>
      <c r="G259">
        <v>27</v>
      </c>
      <c r="H259">
        <v>194</v>
      </c>
    </row>
    <row r="260" spans="1:8" x14ac:dyDescent="0.2">
      <c r="A260" t="s">
        <v>7</v>
      </c>
      <c r="B260" t="s">
        <v>27</v>
      </c>
      <c r="C260">
        <v>10</v>
      </c>
      <c r="D260">
        <v>11</v>
      </c>
      <c r="E260">
        <v>11</v>
      </c>
      <c r="F260">
        <v>13</v>
      </c>
      <c r="G260">
        <v>8</v>
      </c>
      <c r="H260">
        <v>10</v>
      </c>
    </row>
    <row r="261" spans="1:8" x14ac:dyDescent="0.2">
      <c r="A261" t="s">
        <v>7</v>
      </c>
      <c r="B261" t="s">
        <v>28</v>
      </c>
      <c r="C261">
        <v>2</v>
      </c>
      <c r="D261">
        <v>2</v>
      </c>
      <c r="E261">
        <v>2</v>
      </c>
      <c r="F261">
        <v>2</v>
      </c>
      <c r="G261">
        <v>3</v>
      </c>
      <c r="H261">
        <v>2</v>
      </c>
    </row>
    <row r="262" spans="1:8" x14ac:dyDescent="0.2">
      <c r="A262" t="s">
        <v>7</v>
      </c>
      <c r="B262" t="s">
        <v>29</v>
      </c>
      <c r="C262">
        <v>3</v>
      </c>
      <c r="D262">
        <v>3</v>
      </c>
      <c r="E262">
        <v>4</v>
      </c>
      <c r="F262">
        <v>3</v>
      </c>
      <c r="G262">
        <v>1</v>
      </c>
      <c r="H262">
        <v>5</v>
      </c>
    </row>
    <row r="263" spans="1:8" x14ac:dyDescent="0.2">
      <c r="A263" t="s">
        <v>7</v>
      </c>
      <c r="B263" t="s">
        <v>30</v>
      </c>
      <c r="C263">
        <v>4</v>
      </c>
      <c r="D263">
        <v>6</v>
      </c>
      <c r="E263">
        <v>5</v>
      </c>
      <c r="F263">
        <v>8</v>
      </c>
      <c r="G263">
        <v>3</v>
      </c>
      <c r="H263">
        <v>5</v>
      </c>
    </row>
    <row r="264" spans="1:8" x14ac:dyDescent="0.2">
      <c r="A264" t="s">
        <v>7</v>
      </c>
      <c r="B264" t="s">
        <v>31</v>
      </c>
      <c r="C264">
        <v>4</v>
      </c>
      <c r="D264">
        <v>4</v>
      </c>
      <c r="E264">
        <v>4</v>
      </c>
      <c r="F264">
        <v>4</v>
      </c>
      <c r="G264">
        <v>1</v>
      </c>
      <c r="H264">
        <v>4</v>
      </c>
    </row>
    <row r="265" spans="1:8" x14ac:dyDescent="0.2">
      <c r="A265" t="s">
        <v>7</v>
      </c>
      <c r="B265" t="s">
        <v>32</v>
      </c>
      <c r="C265">
        <v>4</v>
      </c>
      <c r="D265">
        <v>5</v>
      </c>
      <c r="E265">
        <v>4</v>
      </c>
      <c r="F265">
        <v>6</v>
      </c>
      <c r="G265">
        <v>5</v>
      </c>
      <c r="H265">
        <v>5</v>
      </c>
    </row>
    <row r="266" spans="1:8" x14ac:dyDescent="0.2">
      <c r="A266" t="s">
        <v>7</v>
      </c>
      <c r="B266" t="s">
        <v>33</v>
      </c>
      <c r="C266">
        <v>4</v>
      </c>
      <c r="D266">
        <v>4</v>
      </c>
      <c r="E266">
        <v>4</v>
      </c>
      <c r="F266">
        <v>5</v>
      </c>
      <c r="G266">
        <v>4</v>
      </c>
      <c r="H266">
        <v>4</v>
      </c>
    </row>
    <row r="267" spans="1:8" x14ac:dyDescent="0.2">
      <c r="A267" t="s">
        <v>7</v>
      </c>
      <c r="B267" t="s">
        <v>34</v>
      </c>
      <c r="C267">
        <v>3</v>
      </c>
      <c r="D267">
        <v>3</v>
      </c>
      <c r="E267">
        <v>3</v>
      </c>
      <c r="F267">
        <v>3</v>
      </c>
      <c r="G267">
        <v>1</v>
      </c>
      <c r="H267">
        <v>3</v>
      </c>
    </row>
    <row r="268" spans="1:8" x14ac:dyDescent="0.2">
      <c r="A268" t="s">
        <v>7</v>
      </c>
      <c r="B268" t="s">
        <v>35</v>
      </c>
      <c r="C268">
        <v>4</v>
      </c>
      <c r="D268">
        <v>6</v>
      </c>
      <c r="E268">
        <v>5</v>
      </c>
      <c r="F268">
        <v>6</v>
      </c>
      <c r="G268">
        <v>5</v>
      </c>
      <c r="H268">
        <v>5</v>
      </c>
    </row>
    <row r="269" spans="1:8" x14ac:dyDescent="0.2">
      <c r="A269" t="s">
        <v>7</v>
      </c>
      <c r="B269" t="s">
        <v>36</v>
      </c>
      <c r="C269">
        <v>4</v>
      </c>
      <c r="D269">
        <v>6</v>
      </c>
      <c r="E269">
        <v>5</v>
      </c>
      <c r="F269">
        <v>7</v>
      </c>
      <c r="G269">
        <v>1</v>
      </c>
      <c r="H269">
        <v>6</v>
      </c>
    </row>
    <row r="270" spans="1:8" x14ac:dyDescent="0.2">
      <c r="A270" t="s">
        <v>7</v>
      </c>
      <c r="B270" t="s">
        <v>37</v>
      </c>
      <c r="C270">
        <v>17</v>
      </c>
      <c r="D270">
        <v>18</v>
      </c>
      <c r="E270">
        <v>19</v>
      </c>
      <c r="F270">
        <v>19</v>
      </c>
      <c r="G270">
        <v>15</v>
      </c>
      <c r="H270">
        <v>15</v>
      </c>
    </row>
    <row r="271" spans="1:8" x14ac:dyDescent="0.2">
      <c r="A271" t="s">
        <v>7</v>
      </c>
      <c r="B271" t="s">
        <v>38</v>
      </c>
      <c r="C271">
        <v>9</v>
      </c>
      <c r="D271">
        <v>10</v>
      </c>
      <c r="E271">
        <v>9</v>
      </c>
      <c r="F271">
        <v>8</v>
      </c>
      <c r="G271">
        <v>15</v>
      </c>
      <c r="H271">
        <v>9</v>
      </c>
    </row>
    <row r="272" spans="1:8" x14ac:dyDescent="0.2">
      <c r="A272" t="s">
        <v>7</v>
      </c>
      <c r="B272" t="s">
        <v>39</v>
      </c>
      <c r="C272">
        <v>7</v>
      </c>
      <c r="D272">
        <v>6</v>
      </c>
      <c r="E272">
        <v>4</v>
      </c>
      <c r="F272">
        <v>7</v>
      </c>
      <c r="G272">
        <v>7</v>
      </c>
      <c r="H272">
        <v>6</v>
      </c>
    </row>
    <row r="273" spans="1:8" x14ac:dyDescent="0.2">
      <c r="A273" t="s">
        <v>7</v>
      </c>
      <c r="B273" t="s">
        <v>40</v>
      </c>
      <c r="C273">
        <v>6</v>
      </c>
      <c r="D273">
        <v>4</v>
      </c>
      <c r="E273">
        <v>6</v>
      </c>
      <c r="F273">
        <v>3</v>
      </c>
      <c r="G273">
        <v>3</v>
      </c>
      <c r="H273">
        <v>4</v>
      </c>
    </row>
    <row r="274" spans="1:8" x14ac:dyDescent="0.2">
      <c r="A274" t="s">
        <v>7</v>
      </c>
      <c r="B274" t="s">
        <v>41</v>
      </c>
      <c r="C274">
        <v>4</v>
      </c>
      <c r="D274">
        <v>3</v>
      </c>
      <c r="E274">
        <v>4</v>
      </c>
      <c r="F274">
        <v>2</v>
      </c>
      <c r="G274">
        <v>2</v>
      </c>
      <c r="H274">
        <v>5</v>
      </c>
    </row>
    <row r="275" spans="1:8" x14ac:dyDescent="0.2">
      <c r="A275" t="s">
        <v>7</v>
      </c>
      <c r="B275" t="s">
        <v>42</v>
      </c>
      <c r="C275">
        <v>4</v>
      </c>
      <c r="D275">
        <v>4</v>
      </c>
      <c r="E275">
        <v>4</v>
      </c>
      <c r="F275">
        <v>3</v>
      </c>
      <c r="G275">
        <v>5</v>
      </c>
      <c r="H275">
        <v>4</v>
      </c>
    </row>
    <row r="276" spans="1:8" x14ac:dyDescent="0.2">
      <c r="A276" t="s">
        <v>7</v>
      </c>
      <c r="B276" t="s">
        <v>43</v>
      </c>
      <c r="C276">
        <v>2</v>
      </c>
      <c r="D276">
        <v>0</v>
      </c>
      <c r="E276">
        <v>0</v>
      </c>
      <c r="F276">
        <v>0</v>
      </c>
      <c r="G276">
        <v>0</v>
      </c>
      <c r="H276">
        <v>3</v>
      </c>
    </row>
    <row r="277" spans="1:8" x14ac:dyDescent="0.2">
      <c r="A277" t="s">
        <v>7</v>
      </c>
      <c r="B277" t="s">
        <v>44</v>
      </c>
      <c r="C277">
        <v>2</v>
      </c>
      <c r="D277">
        <v>1</v>
      </c>
      <c r="E277">
        <v>2</v>
      </c>
      <c r="F277">
        <v>0</v>
      </c>
      <c r="G277">
        <v>3</v>
      </c>
      <c r="H277">
        <v>2</v>
      </c>
    </row>
    <row r="278" spans="1:8" x14ac:dyDescent="0.2">
      <c r="A278" t="s">
        <v>7</v>
      </c>
      <c r="B278" t="s">
        <v>94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</row>
    <row r="279" spans="1:8" x14ac:dyDescent="0.2">
      <c r="A279" t="s">
        <v>7</v>
      </c>
      <c r="B279" t="s">
        <v>95</v>
      </c>
      <c r="C279">
        <v>2</v>
      </c>
      <c r="D279">
        <v>1</v>
      </c>
      <c r="E279">
        <v>1</v>
      </c>
      <c r="F279">
        <v>0</v>
      </c>
      <c r="G279">
        <v>5</v>
      </c>
      <c r="H279">
        <v>1</v>
      </c>
    </row>
    <row r="280" spans="1:8" x14ac:dyDescent="0.2">
      <c r="A280" t="s">
        <v>7</v>
      </c>
      <c r="B280" t="s">
        <v>96</v>
      </c>
      <c r="C280">
        <v>3</v>
      </c>
      <c r="D280">
        <v>1</v>
      </c>
      <c r="E280">
        <v>0</v>
      </c>
      <c r="F280">
        <v>1</v>
      </c>
      <c r="G280">
        <v>1</v>
      </c>
      <c r="H280">
        <v>1</v>
      </c>
    </row>
    <row r="281" spans="1:8" x14ac:dyDescent="0.2">
      <c r="A281" t="s">
        <v>7</v>
      </c>
      <c r="B281" t="s">
        <v>97</v>
      </c>
      <c r="C281">
        <v>1</v>
      </c>
      <c r="D281">
        <v>1</v>
      </c>
      <c r="E281">
        <v>2</v>
      </c>
      <c r="F281">
        <v>1</v>
      </c>
      <c r="G281">
        <v>5</v>
      </c>
      <c r="H281">
        <v>2</v>
      </c>
    </row>
    <row r="282" spans="1:8" x14ac:dyDescent="0.2">
      <c r="A282" t="s">
        <v>7</v>
      </c>
      <c r="B282" t="s">
        <v>98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</row>
    <row r="283" spans="1:8" x14ac:dyDescent="0.2">
      <c r="A283" t="s">
        <v>7</v>
      </c>
      <c r="B283" t="s">
        <v>99</v>
      </c>
      <c r="C283">
        <v>1</v>
      </c>
      <c r="D283">
        <v>0</v>
      </c>
      <c r="E283">
        <v>0</v>
      </c>
      <c r="F283">
        <v>0</v>
      </c>
      <c r="G283">
        <v>0</v>
      </c>
      <c r="H283">
        <v>0</v>
      </c>
    </row>
    <row r="284" spans="1:8" x14ac:dyDescent="0.2">
      <c r="A284" t="s">
        <v>7</v>
      </c>
      <c r="B284" t="s">
        <v>100</v>
      </c>
      <c r="C284">
        <v>1</v>
      </c>
      <c r="D284">
        <v>1</v>
      </c>
      <c r="E284">
        <v>2</v>
      </c>
      <c r="F284">
        <v>1</v>
      </c>
      <c r="G284">
        <v>6</v>
      </c>
      <c r="H284">
        <v>1</v>
      </c>
    </row>
    <row r="285" spans="1:8" x14ac:dyDescent="0.2">
      <c r="A285" t="s">
        <v>45</v>
      </c>
      <c r="B285" t="s">
        <v>46</v>
      </c>
      <c r="C285">
        <v>64.581000000000003</v>
      </c>
      <c r="D285">
        <v>54.414999999999999</v>
      </c>
      <c r="E285">
        <v>56.927</v>
      </c>
      <c r="F285">
        <v>47.210999999999999</v>
      </c>
      <c r="G285">
        <v>83.51</v>
      </c>
      <c r="H285">
        <v>57.386000000000003</v>
      </c>
    </row>
    <row r="286" spans="1:8" x14ac:dyDescent="0.2">
      <c r="A286" t="s">
        <v>47</v>
      </c>
      <c r="B286" t="s">
        <v>46</v>
      </c>
      <c r="C286">
        <v>55.054000000000002</v>
      </c>
      <c r="D286">
        <v>48.594000000000001</v>
      </c>
      <c r="E286">
        <v>53.692</v>
      </c>
      <c r="F286">
        <v>40.753999999999998</v>
      </c>
      <c r="G286">
        <v>81.103999999999999</v>
      </c>
      <c r="H286">
        <v>49.106000000000002</v>
      </c>
    </row>
    <row r="287" spans="1:8" x14ac:dyDescent="0.2">
      <c r="A287" t="s">
        <v>48</v>
      </c>
      <c r="B287" t="s">
        <v>46</v>
      </c>
      <c r="C287">
        <v>0.64900000000000002</v>
      </c>
      <c r="D287">
        <v>1.7150000000000001</v>
      </c>
      <c r="E287">
        <v>2.4729999999999999</v>
      </c>
      <c r="F287">
        <v>1.9279999999999999</v>
      </c>
      <c r="G287">
        <v>11.577999999999999</v>
      </c>
      <c r="H287">
        <v>2.37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K53"/>
  <sheetViews>
    <sheetView workbookViewId="0">
      <selection activeCell="E18" sqref="E18"/>
    </sheetView>
  </sheetViews>
  <sheetFormatPr defaultRowHeight="12.75" x14ac:dyDescent="0.2"/>
  <cols>
    <col min="2" max="2" width="35.7109375" customWidth="1"/>
    <col min="10" max="10" width="17.85546875" customWidth="1"/>
    <col min="11" max="11" width="18.140625" customWidth="1"/>
    <col min="12" max="12" width="17.5703125" bestFit="1" customWidth="1"/>
  </cols>
  <sheetData>
    <row r="1" spans="1:11" x14ac:dyDescent="0.2">
      <c r="A1" t="s">
        <v>0</v>
      </c>
      <c r="C1" t="s">
        <v>1</v>
      </c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 t="s">
        <v>247</v>
      </c>
      <c r="K1" t="s">
        <v>248</v>
      </c>
    </row>
    <row r="2" spans="1:11" x14ac:dyDescent="0.2">
      <c r="A2" t="s">
        <v>2</v>
      </c>
      <c r="B2" t="s">
        <v>3</v>
      </c>
      <c r="C2">
        <v>208639</v>
      </c>
      <c r="D2">
        <v>9314</v>
      </c>
      <c r="E2">
        <v>8948</v>
      </c>
      <c r="F2">
        <v>8987</v>
      </c>
      <c r="G2">
        <v>8749</v>
      </c>
      <c r="H2">
        <v>8715</v>
      </c>
      <c r="I2">
        <v>9231</v>
      </c>
      <c r="J2">
        <v>8813</v>
      </c>
      <c r="K2">
        <v>9207</v>
      </c>
    </row>
    <row r="3" spans="1:11" x14ac:dyDescent="0.2">
      <c r="A3" t="s">
        <v>4</v>
      </c>
      <c r="B3" t="s">
        <v>5</v>
      </c>
      <c r="C3">
        <v>2650</v>
      </c>
      <c r="D3">
        <v>2790</v>
      </c>
      <c r="E3">
        <v>2835</v>
      </c>
      <c r="F3">
        <v>2909</v>
      </c>
      <c r="G3">
        <v>2972</v>
      </c>
      <c r="H3">
        <v>3019</v>
      </c>
      <c r="I3">
        <v>3025</v>
      </c>
      <c r="J3">
        <v>3018</v>
      </c>
      <c r="K3">
        <v>3057</v>
      </c>
    </row>
    <row r="4" spans="1:11" x14ac:dyDescent="0.2">
      <c r="A4" t="s">
        <v>82</v>
      </c>
      <c r="B4" t="s">
        <v>6</v>
      </c>
      <c r="C4">
        <v>358</v>
      </c>
      <c r="D4">
        <v>295</v>
      </c>
      <c r="E4">
        <v>277</v>
      </c>
      <c r="F4">
        <v>277</v>
      </c>
      <c r="G4">
        <v>259</v>
      </c>
      <c r="H4">
        <v>216</v>
      </c>
      <c r="I4">
        <v>212</v>
      </c>
      <c r="J4">
        <v>218</v>
      </c>
      <c r="K4">
        <v>203</v>
      </c>
    </row>
    <row r="5" spans="1:11" x14ac:dyDescent="0.2">
      <c r="A5" t="s">
        <v>7</v>
      </c>
      <c r="B5" t="s">
        <v>6</v>
      </c>
      <c r="C5">
        <v>13.5</v>
      </c>
      <c r="D5">
        <v>10.6</v>
      </c>
      <c r="E5">
        <v>9.8000000000000007</v>
      </c>
      <c r="F5">
        <v>9.5</v>
      </c>
      <c r="G5">
        <v>8.6999999999999993</v>
      </c>
      <c r="H5">
        <v>7.1</v>
      </c>
      <c r="I5">
        <v>7</v>
      </c>
      <c r="J5">
        <v>7.2</v>
      </c>
      <c r="K5">
        <v>6.6</v>
      </c>
    </row>
    <row r="6" spans="1:11" x14ac:dyDescent="0.2">
      <c r="A6" t="s">
        <v>82</v>
      </c>
      <c r="B6" t="s">
        <v>8</v>
      </c>
      <c r="C6">
        <v>346</v>
      </c>
      <c r="D6">
        <v>307</v>
      </c>
      <c r="E6">
        <v>301</v>
      </c>
      <c r="F6">
        <v>273</v>
      </c>
      <c r="G6">
        <v>253</v>
      </c>
      <c r="H6">
        <v>217</v>
      </c>
      <c r="I6">
        <v>199</v>
      </c>
      <c r="J6">
        <v>220</v>
      </c>
      <c r="K6">
        <v>184</v>
      </c>
    </row>
    <row r="7" spans="1:11" x14ac:dyDescent="0.2">
      <c r="A7" t="s">
        <v>7</v>
      </c>
      <c r="B7" t="s">
        <v>8</v>
      </c>
      <c r="C7">
        <v>13.1</v>
      </c>
      <c r="D7">
        <v>11</v>
      </c>
      <c r="E7">
        <v>10.6</v>
      </c>
      <c r="F7">
        <v>9.4</v>
      </c>
      <c r="G7">
        <v>8.5</v>
      </c>
      <c r="H7">
        <v>7.2</v>
      </c>
      <c r="I7">
        <v>6.6</v>
      </c>
      <c r="J7">
        <v>7.3</v>
      </c>
      <c r="K7">
        <v>6</v>
      </c>
    </row>
    <row r="8" spans="1:11" x14ac:dyDescent="0.2">
      <c r="A8" t="s">
        <v>82</v>
      </c>
      <c r="B8" t="s">
        <v>9</v>
      </c>
      <c r="C8">
        <v>550</v>
      </c>
      <c r="D8">
        <v>494</v>
      </c>
      <c r="E8">
        <v>461</v>
      </c>
      <c r="F8">
        <v>447</v>
      </c>
      <c r="G8">
        <v>410</v>
      </c>
      <c r="H8">
        <v>360</v>
      </c>
      <c r="I8">
        <v>346</v>
      </c>
      <c r="J8">
        <v>367</v>
      </c>
      <c r="K8">
        <v>332</v>
      </c>
    </row>
    <row r="9" spans="1:11" x14ac:dyDescent="0.2">
      <c r="A9" t="s">
        <v>7</v>
      </c>
      <c r="B9" t="s">
        <v>9</v>
      </c>
      <c r="C9">
        <v>20.7</v>
      </c>
      <c r="D9">
        <v>17.7</v>
      </c>
      <c r="E9">
        <v>16.3</v>
      </c>
      <c r="F9">
        <v>15.4</v>
      </c>
      <c r="G9">
        <v>13.8</v>
      </c>
      <c r="H9">
        <v>11.9</v>
      </c>
      <c r="I9">
        <v>11.4</v>
      </c>
      <c r="J9">
        <v>12.1</v>
      </c>
      <c r="K9">
        <v>10.9</v>
      </c>
    </row>
    <row r="10" spans="1:11" x14ac:dyDescent="0.2">
      <c r="A10" t="s">
        <v>82</v>
      </c>
      <c r="B10" t="s">
        <v>60</v>
      </c>
      <c r="C10">
        <v>155</v>
      </c>
      <c r="D10">
        <v>108</v>
      </c>
      <c r="E10">
        <v>116</v>
      </c>
      <c r="F10">
        <v>104</v>
      </c>
      <c r="G10">
        <v>101</v>
      </c>
      <c r="H10">
        <v>72</v>
      </c>
      <c r="I10">
        <v>64</v>
      </c>
      <c r="J10">
        <v>71</v>
      </c>
      <c r="K10">
        <v>55</v>
      </c>
    </row>
    <row r="11" spans="1:11" x14ac:dyDescent="0.2">
      <c r="A11" t="s">
        <v>7</v>
      </c>
      <c r="B11" t="s">
        <v>60</v>
      </c>
      <c r="C11">
        <v>5.8</v>
      </c>
      <c r="D11">
        <v>3.9</v>
      </c>
      <c r="E11">
        <v>4.0999999999999996</v>
      </c>
      <c r="F11">
        <v>3.6</v>
      </c>
      <c r="G11">
        <v>3.4</v>
      </c>
      <c r="H11">
        <v>2.4</v>
      </c>
      <c r="I11">
        <v>2.1</v>
      </c>
      <c r="J11">
        <v>2.2999999999999998</v>
      </c>
      <c r="K11">
        <v>1.8</v>
      </c>
    </row>
    <row r="12" spans="1:11" x14ac:dyDescent="0.2">
      <c r="A12" t="s">
        <v>82</v>
      </c>
      <c r="B12" t="s">
        <v>75</v>
      </c>
      <c r="C12">
        <v>192</v>
      </c>
      <c r="D12">
        <v>181</v>
      </c>
      <c r="E12">
        <v>157</v>
      </c>
      <c r="F12">
        <v>166</v>
      </c>
      <c r="G12">
        <v>149</v>
      </c>
      <c r="H12">
        <v>140</v>
      </c>
      <c r="I12">
        <v>141</v>
      </c>
      <c r="J12">
        <v>141</v>
      </c>
      <c r="K12">
        <v>139</v>
      </c>
    </row>
    <row r="13" spans="1:11" x14ac:dyDescent="0.2">
      <c r="A13" t="s">
        <v>7</v>
      </c>
      <c r="B13" t="s">
        <v>75</v>
      </c>
      <c r="C13">
        <v>7.3</v>
      </c>
      <c r="D13">
        <v>6.5</v>
      </c>
      <c r="E13">
        <v>5.5</v>
      </c>
      <c r="F13">
        <v>5.7</v>
      </c>
      <c r="G13">
        <v>5</v>
      </c>
      <c r="H13">
        <v>4.5999999999999996</v>
      </c>
      <c r="I13">
        <v>4.7</v>
      </c>
      <c r="J13">
        <v>4.7</v>
      </c>
      <c r="K13">
        <v>4.5999999999999996</v>
      </c>
    </row>
    <row r="14" spans="1:11" x14ac:dyDescent="0.2">
      <c r="A14" t="s">
        <v>82</v>
      </c>
      <c r="B14" t="s">
        <v>76</v>
      </c>
      <c r="C14">
        <v>180</v>
      </c>
      <c r="D14">
        <v>190</v>
      </c>
      <c r="E14">
        <v>175</v>
      </c>
      <c r="F14">
        <v>156</v>
      </c>
      <c r="G14">
        <v>141</v>
      </c>
      <c r="H14">
        <v>138</v>
      </c>
      <c r="I14">
        <v>128</v>
      </c>
      <c r="J14">
        <v>143</v>
      </c>
      <c r="K14">
        <v>122</v>
      </c>
    </row>
    <row r="15" spans="1:11" x14ac:dyDescent="0.2">
      <c r="A15" t="s">
        <v>7</v>
      </c>
      <c r="B15" t="s">
        <v>76</v>
      </c>
      <c r="C15">
        <v>6.8</v>
      </c>
      <c r="D15">
        <v>6.8</v>
      </c>
      <c r="E15">
        <v>6.2</v>
      </c>
      <c r="F15">
        <v>5.4</v>
      </c>
      <c r="G15">
        <v>4.7</v>
      </c>
      <c r="H15">
        <v>4.5999999999999996</v>
      </c>
      <c r="I15">
        <v>4.2</v>
      </c>
      <c r="J15">
        <v>4.7</v>
      </c>
      <c r="K15">
        <v>4</v>
      </c>
    </row>
    <row r="16" spans="1:11" x14ac:dyDescent="0.2">
      <c r="A16" t="s">
        <v>82</v>
      </c>
      <c r="B16" t="s">
        <v>55</v>
      </c>
      <c r="C16">
        <v>13</v>
      </c>
      <c r="D16">
        <v>11</v>
      </c>
      <c r="E16">
        <v>10</v>
      </c>
      <c r="F16">
        <v>18</v>
      </c>
      <c r="G16">
        <v>17</v>
      </c>
      <c r="H16">
        <v>11</v>
      </c>
      <c r="I16">
        <v>10</v>
      </c>
      <c r="J16">
        <v>11</v>
      </c>
      <c r="K16">
        <v>10</v>
      </c>
    </row>
    <row r="17" spans="1:11" x14ac:dyDescent="0.2">
      <c r="A17" t="s">
        <v>7</v>
      </c>
      <c r="B17" t="s">
        <v>55</v>
      </c>
      <c r="C17">
        <v>0.5</v>
      </c>
      <c r="D17">
        <v>0.4</v>
      </c>
      <c r="E17">
        <v>0.4</v>
      </c>
      <c r="F17">
        <v>0.6</v>
      </c>
      <c r="G17">
        <v>0.6</v>
      </c>
      <c r="H17">
        <v>0.4</v>
      </c>
      <c r="I17">
        <v>0.3</v>
      </c>
      <c r="J17">
        <v>0.4</v>
      </c>
      <c r="K17">
        <v>0.3</v>
      </c>
    </row>
    <row r="18" spans="1:11" x14ac:dyDescent="0.2">
      <c r="A18" t="s">
        <v>82</v>
      </c>
      <c r="B18" t="s">
        <v>10</v>
      </c>
      <c r="C18">
        <v>54</v>
      </c>
      <c r="D18">
        <v>36</v>
      </c>
      <c r="E18">
        <v>38</v>
      </c>
      <c r="F18">
        <v>41</v>
      </c>
      <c r="G18">
        <v>37</v>
      </c>
      <c r="H18">
        <v>27</v>
      </c>
      <c r="I18">
        <v>25</v>
      </c>
      <c r="J18">
        <v>24</v>
      </c>
      <c r="K18">
        <v>27</v>
      </c>
    </row>
    <row r="19" spans="1:11" x14ac:dyDescent="0.2">
      <c r="A19" t="s">
        <v>7</v>
      </c>
      <c r="B19" t="s">
        <v>10</v>
      </c>
      <c r="C19">
        <v>2</v>
      </c>
      <c r="D19">
        <v>1.3</v>
      </c>
      <c r="E19">
        <v>1.3</v>
      </c>
      <c r="F19">
        <v>1.4</v>
      </c>
      <c r="G19">
        <v>1.3</v>
      </c>
      <c r="H19">
        <v>0.9</v>
      </c>
      <c r="I19">
        <v>0.8</v>
      </c>
      <c r="J19">
        <v>0.8</v>
      </c>
      <c r="K19">
        <v>0.9</v>
      </c>
    </row>
    <row r="20" spans="1:11" x14ac:dyDescent="0.2">
      <c r="A20" t="s">
        <v>82</v>
      </c>
      <c r="B20" t="s">
        <v>11</v>
      </c>
      <c r="C20">
        <v>569</v>
      </c>
      <c r="D20">
        <v>508</v>
      </c>
      <c r="E20">
        <v>481</v>
      </c>
      <c r="F20">
        <v>465</v>
      </c>
      <c r="G20">
        <v>425</v>
      </c>
      <c r="H20">
        <v>370</v>
      </c>
      <c r="I20">
        <v>356</v>
      </c>
      <c r="J20">
        <v>373</v>
      </c>
      <c r="K20">
        <v>344</v>
      </c>
    </row>
    <row r="21" spans="1:11" x14ac:dyDescent="0.2">
      <c r="A21" t="s">
        <v>7</v>
      </c>
      <c r="B21" t="s">
        <v>11</v>
      </c>
      <c r="C21">
        <v>21.5</v>
      </c>
      <c r="D21">
        <v>18.2</v>
      </c>
      <c r="E21">
        <v>17</v>
      </c>
      <c r="F21">
        <v>16</v>
      </c>
      <c r="G21">
        <v>14.3</v>
      </c>
      <c r="H21">
        <v>12.3</v>
      </c>
      <c r="I21">
        <v>11.8</v>
      </c>
      <c r="J21">
        <v>12.4</v>
      </c>
      <c r="K21">
        <v>11.2</v>
      </c>
    </row>
    <row r="22" spans="1:11" x14ac:dyDescent="0.2">
      <c r="A22" t="s">
        <v>82</v>
      </c>
      <c r="B22" t="s">
        <v>85</v>
      </c>
      <c r="C22">
        <v>152</v>
      </c>
      <c r="D22">
        <v>0</v>
      </c>
      <c r="E22">
        <v>0</v>
      </c>
      <c r="F22">
        <v>125</v>
      </c>
      <c r="G22">
        <v>131</v>
      </c>
      <c r="H22">
        <v>144</v>
      </c>
      <c r="I22">
        <v>178</v>
      </c>
      <c r="J22">
        <v>150</v>
      </c>
      <c r="K22">
        <v>194</v>
      </c>
    </row>
    <row r="23" spans="1:11" x14ac:dyDescent="0.2">
      <c r="A23" t="s">
        <v>7</v>
      </c>
      <c r="B23" t="s">
        <v>85</v>
      </c>
      <c r="C23">
        <v>5.7</v>
      </c>
      <c r="D23">
        <v>0</v>
      </c>
      <c r="E23">
        <v>0</v>
      </c>
      <c r="F23">
        <v>4.3</v>
      </c>
      <c r="G23">
        <v>4.4000000000000004</v>
      </c>
      <c r="H23">
        <v>4.8</v>
      </c>
      <c r="I23">
        <v>5.9</v>
      </c>
      <c r="J23">
        <v>5</v>
      </c>
      <c r="K23">
        <v>6.4</v>
      </c>
    </row>
    <row r="24" spans="1:11" x14ac:dyDescent="0.2">
      <c r="A24" t="s">
        <v>82</v>
      </c>
      <c r="B24" t="s">
        <v>206</v>
      </c>
      <c r="C24">
        <v>3</v>
      </c>
      <c r="D24">
        <v>0</v>
      </c>
      <c r="E24">
        <v>0</v>
      </c>
      <c r="F24">
        <v>0</v>
      </c>
      <c r="G24">
        <v>3</v>
      </c>
      <c r="H24">
        <v>11</v>
      </c>
      <c r="I24">
        <v>10</v>
      </c>
      <c r="J24">
        <v>13</v>
      </c>
      <c r="K24">
        <v>9</v>
      </c>
    </row>
    <row r="25" spans="1:11" x14ac:dyDescent="0.2">
      <c r="A25" t="s">
        <v>7</v>
      </c>
      <c r="B25" t="s">
        <v>206</v>
      </c>
      <c r="C25">
        <v>0.1</v>
      </c>
      <c r="D25">
        <v>0</v>
      </c>
      <c r="E25">
        <v>0</v>
      </c>
      <c r="F25">
        <v>0</v>
      </c>
      <c r="G25">
        <v>0.1</v>
      </c>
      <c r="H25">
        <v>0.4</v>
      </c>
      <c r="I25">
        <v>0.3</v>
      </c>
      <c r="J25">
        <v>0.4</v>
      </c>
      <c r="K25">
        <v>0.3</v>
      </c>
    </row>
    <row r="26" spans="1:11" x14ac:dyDescent="0.2">
      <c r="A26" t="s">
        <v>82</v>
      </c>
      <c r="B26" t="s">
        <v>118</v>
      </c>
      <c r="C26">
        <v>36</v>
      </c>
      <c r="D26">
        <v>0</v>
      </c>
      <c r="E26">
        <v>0</v>
      </c>
      <c r="F26">
        <v>26</v>
      </c>
      <c r="G26">
        <v>57</v>
      </c>
      <c r="H26">
        <v>76</v>
      </c>
      <c r="I26">
        <v>106</v>
      </c>
      <c r="J26">
        <v>77</v>
      </c>
      <c r="K26">
        <v>123</v>
      </c>
    </row>
    <row r="27" spans="1:11" x14ac:dyDescent="0.2">
      <c r="A27" t="s">
        <v>7</v>
      </c>
      <c r="B27" t="s">
        <v>118</v>
      </c>
      <c r="C27">
        <v>1.4</v>
      </c>
      <c r="D27">
        <v>0</v>
      </c>
      <c r="E27">
        <v>0</v>
      </c>
      <c r="F27">
        <v>0.9</v>
      </c>
      <c r="G27">
        <v>1.9</v>
      </c>
      <c r="H27">
        <v>2.5</v>
      </c>
      <c r="I27">
        <v>3.5</v>
      </c>
      <c r="J27">
        <v>2.6</v>
      </c>
      <c r="K27">
        <v>4</v>
      </c>
    </row>
    <row r="28" spans="1:11" x14ac:dyDescent="0.2">
      <c r="A28" t="s">
        <v>82</v>
      </c>
      <c r="B28" t="s">
        <v>119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1</v>
      </c>
      <c r="J28">
        <v>1</v>
      </c>
      <c r="K28">
        <v>1</v>
      </c>
    </row>
    <row r="29" spans="1:11" x14ac:dyDescent="0.2">
      <c r="A29" t="s">
        <v>7</v>
      </c>
      <c r="B29" t="s">
        <v>119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">
      <c r="A30" t="s">
        <v>82</v>
      </c>
      <c r="B30" t="s">
        <v>120</v>
      </c>
      <c r="C30">
        <v>71</v>
      </c>
      <c r="D30">
        <v>0</v>
      </c>
      <c r="E30">
        <v>0</v>
      </c>
      <c r="F30">
        <v>73</v>
      </c>
      <c r="G30">
        <v>131</v>
      </c>
      <c r="H30">
        <v>145</v>
      </c>
      <c r="I30">
        <v>181</v>
      </c>
      <c r="J30">
        <v>151</v>
      </c>
      <c r="K30">
        <v>196</v>
      </c>
    </row>
    <row r="31" spans="1:11" x14ac:dyDescent="0.2">
      <c r="A31" t="s">
        <v>7</v>
      </c>
      <c r="B31" t="s">
        <v>120</v>
      </c>
      <c r="C31">
        <v>2.7</v>
      </c>
      <c r="D31">
        <v>0</v>
      </c>
      <c r="E31">
        <v>0</v>
      </c>
      <c r="F31">
        <v>2.5</v>
      </c>
      <c r="G31">
        <v>4.4000000000000004</v>
      </c>
      <c r="H31">
        <v>4.8</v>
      </c>
      <c r="I31">
        <v>6</v>
      </c>
      <c r="J31">
        <v>5</v>
      </c>
      <c r="K31">
        <v>6.4</v>
      </c>
    </row>
    <row r="32" spans="1:11" x14ac:dyDescent="0.2">
      <c r="A32" t="s">
        <v>82</v>
      </c>
      <c r="B32" t="s">
        <v>121</v>
      </c>
      <c r="C32">
        <v>151</v>
      </c>
      <c r="D32">
        <v>181</v>
      </c>
      <c r="E32">
        <v>157</v>
      </c>
      <c r="F32">
        <v>153</v>
      </c>
      <c r="G32">
        <v>125</v>
      </c>
      <c r="H32">
        <v>117</v>
      </c>
      <c r="I32">
        <v>112</v>
      </c>
      <c r="J32">
        <v>116</v>
      </c>
      <c r="K32">
        <v>107</v>
      </c>
    </row>
    <row r="33" spans="1:11" x14ac:dyDescent="0.2">
      <c r="A33" t="s">
        <v>7</v>
      </c>
      <c r="B33" t="s">
        <v>121</v>
      </c>
      <c r="C33">
        <v>5.7</v>
      </c>
      <c r="D33">
        <v>6.5</v>
      </c>
      <c r="E33">
        <v>5.5</v>
      </c>
      <c r="F33">
        <v>5.2</v>
      </c>
      <c r="G33">
        <v>4.2</v>
      </c>
      <c r="H33">
        <v>3.9</v>
      </c>
      <c r="I33">
        <v>3.7</v>
      </c>
      <c r="J33">
        <v>3.9</v>
      </c>
      <c r="K33">
        <v>3.5</v>
      </c>
    </row>
    <row r="34" spans="1:11" x14ac:dyDescent="0.2">
      <c r="A34" t="s">
        <v>82</v>
      </c>
      <c r="B34" t="s">
        <v>122</v>
      </c>
      <c r="C34">
        <v>153</v>
      </c>
      <c r="D34">
        <v>190</v>
      </c>
      <c r="E34">
        <v>175</v>
      </c>
      <c r="F34">
        <v>139</v>
      </c>
      <c r="G34">
        <v>120</v>
      </c>
      <c r="H34">
        <v>115</v>
      </c>
      <c r="I34">
        <v>108</v>
      </c>
      <c r="J34">
        <v>118</v>
      </c>
      <c r="K34">
        <v>105</v>
      </c>
    </row>
    <row r="35" spans="1:11" x14ac:dyDescent="0.2">
      <c r="A35" t="s">
        <v>7</v>
      </c>
      <c r="B35" t="s">
        <v>122</v>
      </c>
      <c r="C35">
        <v>5.8</v>
      </c>
      <c r="D35">
        <v>6.8</v>
      </c>
      <c r="E35">
        <v>6.2</v>
      </c>
      <c r="F35">
        <v>4.8</v>
      </c>
      <c r="G35">
        <v>4.0999999999999996</v>
      </c>
      <c r="H35">
        <v>3.8</v>
      </c>
      <c r="I35">
        <v>3.6</v>
      </c>
      <c r="J35">
        <v>3.9</v>
      </c>
      <c r="K35">
        <v>3.4</v>
      </c>
    </row>
    <row r="36" spans="1:11" x14ac:dyDescent="0.2">
      <c r="A36" t="s">
        <v>82</v>
      </c>
      <c r="B36" t="s">
        <v>123</v>
      </c>
      <c r="C36">
        <v>4</v>
      </c>
      <c r="D36">
        <v>0</v>
      </c>
      <c r="E36">
        <v>0</v>
      </c>
      <c r="F36">
        <v>0</v>
      </c>
      <c r="G36">
        <v>5</v>
      </c>
      <c r="H36">
        <v>9</v>
      </c>
      <c r="I36">
        <v>13</v>
      </c>
      <c r="J36">
        <v>12</v>
      </c>
      <c r="K36">
        <v>11</v>
      </c>
    </row>
    <row r="37" spans="1:11" x14ac:dyDescent="0.2">
      <c r="A37" t="s">
        <v>7</v>
      </c>
      <c r="B37" t="s">
        <v>123</v>
      </c>
      <c r="C37">
        <v>0.1</v>
      </c>
      <c r="D37">
        <v>0</v>
      </c>
      <c r="E37">
        <v>0</v>
      </c>
      <c r="F37">
        <v>0</v>
      </c>
      <c r="G37">
        <v>0.2</v>
      </c>
      <c r="H37">
        <v>0.3</v>
      </c>
      <c r="I37">
        <v>0.4</v>
      </c>
      <c r="J37">
        <v>0.4</v>
      </c>
      <c r="K37">
        <v>0.4</v>
      </c>
    </row>
    <row r="38" spans="1:11" x14ac:dyDescent="0.2">
      <c r="A38" t="s">
        <v>82</v>
      </c>
      <c r="B38" t="s">
        <v>188</v>
      </c>
      <c r="C38">
        <v>127</v>
      </c>
      <c r="D38">
        <v>0</v>
      </c>
      <c r="E38">
        <v>0</v>
      </c>
      <c r="F38">
        <v>0</v>
      </c>
      <c r="G38">
        <v>0</v>
      </c>
      <c r="H38">
        <v>0</v>
      </c>
      <c r="I38">
        <v>132</v>
      </c>
      <c r="J38">
        <v>0</v>
      </c>
      <c r="K38">
        <v>127</v>
      </c>
    </row>
    <row r="39" spans="1:11" x14ac:dyDescent="0.2">
      <c r="A39" t="s">
        <v>7</v>
      </c>
      <c r="B39" t="s">
        <v>188</v>
      </c>
      <c r="C39">
        <v>4.8</v>
      </c>
      <c r="D39">
        <v>0</v>
      </c>
      <c r="E39">
        <v>0</v>
      </c>
      <c r="F39">
        <v>0</v>
      </c>
      <c r="G39">
        <v>0</v>
      </c>
      <c r="H39">
        <v>0</v>
      </c>
      <c r="I39">
        <v>4.4000000000000004</v>
      </c>
      <c r="J39">
        <v>0</v>
      </c>
      <c r="K39">
        <v>4.2</v>
      </c>
    </row>
    <row r="40" spans="1:11" x14ac:dyDescent="0.2">
      <c r="A40" t="s">
        <v>82</v>
      </c>
      <c r="B40" t="s">
        <v>103</v>
      </c>
      <c r="C40">
        <v>490</v>
      </c>
      <c r="D40">
        <v>494</v>
      </c>
      <c r="E40">
        <v>461</v>
      </c>
      <c r="F40">
        <v>472</v>
      </c>
      <c r="G40">
        <v>469</v>
      </c>
      <c r="H40">
        <v>440</v>
      </c>
      <c r="I40">
        <v>459</v>
      </c>
      <c r="J40">
        <v>449</v>
      </c>
      <c r="K40">
        <v>461</v>
      </c>
    </row>
    <row r="41" spans="1:11" x14ac:dyDescent="0.2">
      <c r="A41" t="s">
        <v>7</v>
      </c>
      <c r="B41" t="s">
        <v>103</v>
      </c>
      <c r="C41">
        <v>18.5</v>
      </c>
      <c r="D41">
        <v>17.7</v>
      </c>
      <c r="E41">
        <v>16.3</v>
      </c>
      <c r="F41">
        <v>16.2</v>
      </c>
      <c r="G41">
        <v>15.8</v>
      </c>
      <c r="H41">
        <v>14.6</v>
      </c>
      <c r="I41">
        <v>15.2</v>
      </c>
      <c r="J41">
        <v>14.9</v>
      </c>
      <c r="K41">
        <v>15.1</v>
      </c>
    </row>
    <row r="42" spans="1:11" x14ac:dyDescent="0.2">
      <c r="A42" t="s">
        <v>82</v>
      </c>
      <c r="B42" t="s">
        <v>202</v>
      </c>
      <c r="C42">
        <v>307</v>
      </c>
      <c r="D42">
        <v>0</v>
      </c>
      <c r="E42">
        <v>0</v>
      </c>
      <c r="F42">
        <v>347</v>
      </c>
      <c r="G42">
        <v>338</v>
      </c>
      <c r="H42">
        <v>294</v>
      </c>
      <c r="I42">
        <v>279</v>
      </c>
      <c r="J42">
        <v>297</v>
      </c>
      <c r="K42">
        <v>265</v>
      </c>
    </row>
    <row r="43" spans="1:11" x14ac:dyDescent="0.2">
      <c r="A43" t="s">
        <v>7</v>
      </c>
      <c r="B43" t="s">
        <v>202</v>
      </c>
      <c r="C43">
        <v>11.6</v>
      </c>
      <c r="D43">
        <v>0</v>
      </c>
      <c r="E43">
        <v>0</v>
      </c>
      <c r="F43">
        <v>11.9</v>
      </c>
      <c r="G43">
        <v>11.4</v>
      </c>
      <c r="H43">
        <v>9.6999999999999993</v>
      </c>
      <c r="I43">
        <v>9.1999999999999993</v>
      </c>
      <c r="J43">
        <v>9.8000000000000007</v>
      </c>
      <c r="K43">
        <v>8.6999999999999993</v>
      </c>
    </row>
    <row r="44" spans="1:11" x14ac:dyDescent="0.2">
      <c r="A44" t="s">
        <v>82</v>
      </c>
      <c r="B44" t="s">
        <v>203</v>
      </c>
      <c r="C44">
        <v>81</v>
      </c>
      <c r="D44">
        <v>0</v>
      </c>
      <c r="E44">
        <v>0</v>
      </c>
      <c r="F44">
        <v>44</v>
      </c>
      <c r="G44">
        <v>59</v>
      </c>
      <c r="H44">
        <v>78</v>
      </c>
      <c r="I44">
        <v>111</v>
      </c>
      <c r="J44">
        <v>80</v>
      </c>
      <c r="K44">
        <v>128</v>
      </c>
    </row>
    <row r="45" spans="1:11" x14ac:dyDescent="0.2">
      <c r="A45" t="s">
        <v>7</v>
      </c>
      <c r="B45" t="s">
        <v>203</v>
      </c>
      <c r="C45">
        <v>3</v>
      </c>
      <c r="D45">
        <v>0</v>
      </c>
      <c r="E45">
        <v>0</v>
      </c>
      <c r="F45">
        <v>1.5</v>
      </c>
      <c r="G45">
        <v>2</v>
      </c>
      <c r="H45">
        <v>2.6</v>
      </c>
      <c r="I45">
        <v>3.7</v>
      </c>
      <c r="J45">
        <v>2.7</v>
      </c>
      <c r="K45">
        <v>4.2</v>
      </c>
    </row>
    <row r="46" spans="1:11" x14ac:dyDescent="0.2">
      <c r="A46" t="s">
        <v>82</v>
      </c>
      <c r="B46" t="s">
        <v>204</v>
      </c>
      <c r="C46">
        <v>71</v>
      </c>
      <c r="D46">
        <v>0</v>
      </c>
      <c r="E46">
        <v>0</v>
      </c>
      <c r="F46">
        <v>82</v>
      </c>
      <c r="G46">
        <v>72</v>
      </c>
      <c r="H46">
        <v>66</v>
      </c>
      <c r="I46">
        <v>67</v>
      </c>
      <c r="J46">
        <v>69</v>
      </c>
      <c r="K46">
        <v>67</v>
      </c>
    </row>
    <row r="47" spans="1:11" x14ac:dyDescent="0.2">
      <c r="A47" t="s">
        <v>7</v>
      </c>
      <c r="B47" t="s">
        <v>204</v>
      </c>
      <c r="C47">
        <v>2.7</v>
      </c>
      <c r="D47">
        <v>0</v>
      </c>
      <c r="E47">
        <v>0</v>
      </c>
      <c r="F47">
        <v>2.8</v>
      </c>
      <c r="G47">
        <v>2.4</v>
      </c>
      <c r="H47">
        <v>2.2000000000000002</v>
      </c>
      <c r="I47">
        <v>2.2000000000000002</v>
      </c>
      <c r="J47">
        <v>2.2999999999999998</v>
      </c>
      <c r="K47">
        <v>2.2000000000000002</v>
      </c>
    </row>
    <row r="48" spans="1:11" x14ac:dyDescent="0.2">
      <c r="A48" t="s">
        <v>82</v>
      </c>
      <c r="B48" t="s">
        <v>207</v>
      </c>
      <c r="C48">
        <v>456</v>
      </c>
      <c r="D48">
        <v>0</v>
      </c>
      <c r="E48">
        <v>0</v>
      </c>
      <c r="F48">
        <v>0</v>
      </c>
      <c r="G48">
        <v>0</v>
      </c>
      <c r="H48">
        <v>0</v>
      </c>
      <c r="I48">
        <v>457</v>
      </c>
      <c r="J48">
        <v>0</v>
      </c>
      <c r="K48">
        <v>456</v>
      </c>
    </row>
    <row r="49" spans="1:11" x14ac:dyDescent="0.2">
      <c r="A49" t="s">
        <v>7</v>
      </c>
      <c r="B49" t="s">
        <v>207</v>
      </c>
      <c r="C49">
        <v>17.2</v>
      </c>
      <c r="D49">
        <v>0</v>
      </c>
      <c r="E49">
        <v>0</v>
      </c>
      <c r="F49">
        <v>0</v>
      </c>
      <c r="G49">
        <v>0</v>
      </c>
      <c r="H49">
        <v>0</v>
      </c>
      <c r="I49">
        <v>15.1</v>
      </c>
      <c r="J49">
        <v>0</v>
      </c>
      <c r="K49">
        <v>14.9</v>
      </c>
    </row>
    <row r="50" spans="1:11" x14ac:dyDescent="0.2">
      <c r="A50" t="s">
        <v>82</v>
      </c>
      <c r="B50" t="s">
        <v>208</v>
      </c>
      <c r="C50">
        <v>190</v>
      </c>
      <c r="D50">
        <v>0</v>
      </c>
      <c r="E50">
        <v>0</v>
      </c>
      <c r="F50">
        <v>0</v>
      </c>
      <c r="G50">
        <v>0</v>
      </c>
      <c r="H50">
        <v>0</v>
      </c>
      <c r="I50">
        <v>190</v>
      </c>
      <c r="J50">
        <v>0</v>
      </c>
      <c r="K50">
        <v>190</v>
      </c>
    </row>
    <row r="51" spans="1:11" x14ac:dyDescent="0.2">
      <c r="A51" t="s">
        <v>7</v>
      </c>
      <c r="B51" t="s">
        <v>208</v>
      </c>
      <c r="C51">
        <v>7.2</v>
      </c>
      <c r="D51">
        <v>0</v>
      </c>
      <c r="E51">
        <v>0</v>
      </c>
      <c r="F51">
        <v>0</v>
      </c>
      <c r="G51">
        <v>0</v>
      </c>
      <c r="H51">
        <v>0</v>
      </c>
      <c r="I51">
        <v>6.3</v>
      </c>
      <c r="J51">
        <v>0</v>
      </c>
      <c r="K51">
        <v>6.2</v>
      </c>
    </row>
    <row r="52" spans="1:11" x14ac:dyDescent="0.2">
      <c r="A52" t="s">
        <v>82</v>
      </c>
      <c r="B52" t="s">
        <v>224</v>
      </c>
      <c r="C52">
        <v>56</v>
      </c>
      <c r="D52">
        <v>0</v>
      </c>
      <c r="E52">
        <v>0</v>
      </c>
      <c r="F52">
        <v>0</v>
      </c>
      <c r="G52">
        <v>0</v>
      </c>
      <c r="H52">
        <v>0</v>
      </c>
      <c r="I52">
        <v>69</v>
      </c>
      <c r="J52">
        <v>0</v>
      </c>
      <c r="K52">
        <v>56</v>
      </c>
    </row>
    <row r="53" spans="1:11" x14ac:dyDescent="0.2">
      <c r="A53" t="s">
        <v>7</v>
      </c>
      <c r="B53" t="s">
        <v>224</v>
      </c>
      <c r="C53">
        <v>2.1</v>
      </c>
      <c r="D53">
        <v>0</v>
      </c>
      <c r="E53">
        <v>0</v>
      </c>
      <c r="F53">
        <v>0</v>
      </c>
      <c r="G53">
        <v>0</v>
      </c>
      <c r="H53">
        <v>0</v>
      </c>
      <c r="I53">
        <v>2.2999999999999998</v>
      </c>
      <c r="J53">
        <v>0</v>
      </c>
      <c r="K53">
        <v>1.8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 Incidence Summary (May)</vt:lpstr>
      <vt:lpstr>Incidence Summary Month (May)</vt:lpstr>
      <vt:lpstr>Definitions</vt:lpstr>
      <vt:lpstr>Bases</vt:lpstr>
      <vt:lpstr>Chart Data</vt:lpstr>
      <vt:lpstr>Process Details</vt:lpstr>
      <vt:lpstr>Demo</vt:lpstr>
      <vt:lpstr>Income</vt:lpstr>
      <vt:lpstr>Years</vt:lpstr>
      <vt:lpstr>Years_old</vt:lpstr>
      <vt:lpstr>Years 2</vt:lpstr>
      <vt:lpstr>Years_Full</vt:lpstr>
      <vt:lpstr>Demo 2</vt:lpstr>
      <vt:lpstr>Months</vt:lpstr>
      <vt:lpstr>ADC</vt:lpstr>
      <vt:lpstr>THP</vt:lpstr>
      <vt:lpstr>THP Frequency</vt:lpstr>
      <vt:lpstr>THP sex and age</vt:lpstr>
      <vt:lpstr>Smokers by State</vt:lpstr>
      <vt:lpstr>New Page 1</vt:lpstr>
      <vt:lpstr>New Page 3</vt:lpstr>
      <vt:lpstr>e-cig Page 1</vt:lpstr>
      <vt:lpstr>e-cig Page 3</vt:lpstr>
      <vt:lpstr>PolyUsagetable1</vt:lpstr>
      <vt:lpstr>ADCTHP</vt:lpstr>
      <vt:lpstr>PolyUsage</vt:lpstr>
      <vt:lpstr>E-Cig Frequency NonL7D</vt:lpstr>
      <vt:lpstr>E-Cig Frequency All</vt:lpstr>
      <vt:lpstr>Illicit</vt:lpstr>
      <vt:lpstr>Counterfeit Brands</vt:lpstr>
      <vt:lpstr>PolyUsage2</vt:lpstr>
      <vt:lpstr>Smoker by State Chart</vt:lpstr>
      <vt:lpstr>'Incidence Summary Month (May)'!Print_Area</vt:lpstr>
    </vt:vector>
  </TitlesOfParts>
  <Company>Roy Morgan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Tay</dc:creator>
  <cp:lastModifiedBy>Elliot Steel</cp:lastModifiedBy>
  <cp:lastPrinted>2021-05-24T21:29:08Z</cp:lastPrinted>
  <dcterms:created xsi:type="dcterms:W3CDTF">1998-12-18T05:13:36Z</dcterms:created>
  <dcterms:modified xsi:type="dcterms:W3CDTF">2021-07-01T23:57:00Z</dcterms:modified>
</cp:coreProperties>
</file>